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3185" yWindow="-15" windowWidth="15660" windowHeight="12150"/>
  </bookViews>
  <sheets>
    <sheet name="Growth funding planning tool" sheetId="5"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AA_3_yr_av">#REF!</definedName>
    <definedName name="AA_NWAU_0910">#REF!</definedName>
    <definedName name="AA_NWAU_1011">#REF!</definedName>
    <definedName name="AA_NWAU_1112">#REF!</definedName>
    <definedName name="AdmED">'[1]Acute LOS'!$J$8</definedName>
    <definedName name="AGG_IQ_R_ESTNAME">#REF!</definedName>
    <definedName name="AltGroupAA2">#REF!</definedName>
    <definedName name="AltGroupAD2">#REF!</definedName>
    <definedName name="AltGroupAE2">#REF!</definedName>
    <definedName name="AltGroupBA2">#REF!</definedName>
    <definedName name="AltGroupBC2">#REF!</definedName>
    <definedName name="AltGroupBD2">#REF!</definedName>
    <definedName name="AltGroupBE2">#REF!</definedName>
    <definedName name="AltGroupFA2">#REF!</definedName>
    <definedName name="AltGroupFC2">#REF!</definedName>
    <definedName name="AltGroupFD2">#REF!</definedName>
    <definedName name="AltGroupFE2">#REF!</definedName>
    <definedName name="APE">#REF!</definedName>
    <definedName name="ASGCName">#REF!</definedName>
    <definedName name="Avail_Group">#REF!</definedName>
    <definedName name="BFHType">#REF!</definedName>
    <definedName name="Boarder">'[1]Acute LOS'!$J$12</definedName>
    <definedName name="Cost_Per_Day">'[1]Acute LOS'!$H$4</definedName>
    <definedName name="Days">'[1]Acute LOS'!$H$2</definedName>
    <definedName name="Est_Efficient_Cost">#REF!</definedName>
    <definedName name="Est_S_Group_A">#REF!</definedName>
    <definedName name="Est_S_Group_B">#REF!</definedName>
    <definedName name="Est_S_Group_C">#REF!</definedName>
    <definedName name="Est_S_Group_D">#REF!</definedName>
    <definedName name="Est_S_Group_E">#REF!</definedName>
    <definedName name="Est_S_Group_F">#REF!</definedName>
    <definedName name="Est_S_Group_G">#REF!</definedName>
    <definedName name="EstName">#REF!</definedName>
    <definedName name="GEM">'[1]Acute LOS'!$J$3</definedName>
    <definedName name="Group">#REF!</definedName>
    <definedName name="Group_A">'[2]Summary Lists'!$B$3</definedName>
    <definedName name="Group_A__Code">'[3]Reference List'!$C$24</definedName>
    <definedName name="Group_B">'[2]Summary Lists'!$B$4</definedName>
    <definedName name="Group_B__Code">'[3]Reference List'!$C$25</definedName>
    <definedName name="Group_C">'[2]Summary Lists'!$B$5</definedName>
    <definedName name="Group_C__Code">'[3]Reference List'!$C$26</definedName>
    <definedName name="Group_D">'[2]Summary Lists'!$B$6</definedName>
    <definedName name="Group_D_Code">'[3]Reference List'!$C$27</definedName>
    <definedName name="Group_E">'[2]Summary Lists'!$B$7</definedName>
    <definedName name="Group_E_Code">'[3]Reference List'!$C$28</definedName>
    <definedName name="Group_F">'[2]Summary Lists'!$B$8</definedName>
    <definedName name="Group_F_Code">'[3]Reference List'!$C$29</definedName>
    <definedName name="Group_G">'[2]Summary Lists'!$B$9</definedName>
    <definedName name="Group_G_Code">'[3]Reference List'!$C$30</definedName>
    <definedName name="GroupB_MinThres">'[3]Reference List'!$C$16</definedName>
    <definedName name="Groupc">#REF!</definedName>
    <definedName name="GroupC_MinThres">'[3]Reference List'!$C$17</definedName>
    <definedName name="GroupD_MinThres">'[3]Reference List'!$C$18</definedName>
    <definedName name="GroupE_MinThres">'[3]Reference List'!$C$19</definedName>
    <definedName name="GroupF_MinThres">'[3]Reference List'!$C$20</definedName>
    <definedName name="GroupG_MinThres">'[3]Reference List'!$C$21</definedName>
    <definedName name="Grp_Est_Cat">#REF!</definedName>
    <definedName name="Hosp_Selection_Ind">[4]Reference!$B$37:$B$38</definedName>
    <definedName name="Inscope_cost">#REF!</definedName>
    <definedName name="LHN">#REF!</definedName>
    <definedName name="LookupVar">#REF!</definedName>
    <definedName name="M_Avail_cost">#REF!</definedName>
    <definedName name="M_service_cost">#REF!</definedName>
    <definedName name="Maintenance">'[1]Acute LOS'!$J$6</definedName>
    <definedName name="Mental_Health">'[1]Acute LOS'!$J$15</definedName>
    <definedName name="Model_ExpendCat">'[5]Reference List'!$B$107:$B$110</definedName>
    <definedName name="ModelBase2">#REF!</definedName>
    <definedName name="NAGroup">#REF!</definedName>
    <definedName name="NEC14_BFH_List">'[6]NEC14 Model'!$O$18:$O$448</definedName>
    <definedName name="NEC14_EffCost">'[6]NEC14 Model'!$AM$18:$AM$448</definedName>
    <definedName name="NEC14_InscopeCost">'[6]NEC14 Model'!$AC$18:$AC$448</definedName>
    <definedName name="NEP">'[7]Inputs - National and State'!$B$3</definedName>
    <definedName name="NonAdmED">'[1]Acute LOS'!$J$9</definedName>
    <definedName name="NWUA_Groups">'[2]Summary Lists'!$A$3:$A$9</definedName>
    <definedName name="OrganProc">'[1]Acute LOS'!$J$11</definedName>
    <definedName name="OthAdmPatCar">'[1]Acute LOS'!$J$7</definedName>
    <definedName name="OutPat2">'[1]Acute LOS'!$J$10</definedName>
    <definedName name="Outreach_Exp_Cat">#REF!</definedName>
    <definedName name="Palcare">'[1]Acute LOS'!$J$4</definedName>
    <definedName name="PHEID1011">#REF!</definedName>
    <definedName name="_xlnm.Print_Area" localSheetId="0">'Growth funding planning tool'!$A$2:$T$107</definedName>
    <definedName name="PsychGer">'[1]Acute LOS'!$J$5</definedName>
    <definedName name="ref_Jurisdiction_Abbrev">'[7]Inputs - National and State'!$B$8:$I$8</definedName>
    <definedName name="ReHab">'[1]Acute LOS'!$J$2</definedName>
    <definedName name="SC_Avail_Cont">#REF!</definedName>
    <definedName name="SC_Sc_Cont">#REF!</definedName>
    <definedName name="Select_Outreach_ExpCat">'[5]Reference List'!$B$97:$B$97</definedName>
    <definedName name="SMAPE">#REF!</definedName>
    <definedName name="State">#REF!</definedName>
    <definedName name="State_Name">#REF!</definedName>
    <definedName name="StateName">#REF!</definedName>
    <definedName name="Teaching">'[1]Acute LOS'!$J$14</definedName>
    <definedName name="Total_3_yr_av">#REF!</definedName>
    <definedName name="Total_3YrNWAUCat">'[5]Reference List'!$B$101:$B$104</definedName>
    <definedName name="Total_Cost">'[1]Acute LOS'!$H$5</definedName>
    <definedName name="Total_NWAU_0910">#REF!</definedName>
    <definedName name="Total_NWAU_1011">#REF!</definedName>
    <definedName name="Total_NWAU_1112">#REF!</definedName>
    <definedName name="val_DefaultContribRate">100%</definedName>
    <definedName name="Yes_Data_Source">'[8]Data Descriptions'!$B$15</definedName>
  </definedNames>
  <calcPr calcId="145621" iterate="1"/>
</workbook>
</file>

<file path=xl/calcChain.xml><?xml version="1.0" encoding="utf-8"?>
<calcChain xmlns="http://schemas.openxmlformats.org/spreadsheetml/2006/main">
  <c r="A59" i="5" l="1"/>
  <c r="A35" i="5"/>
  <c r="A32" i="5"/>
  <c r="R56" i="5" l="1"/>
  <c r="R59" i="5" s="1"/>
  <c r="R62" i="5" s="1"/>
  <c r="N56" i="5"/>
  <c r="N59" i="5" s="1"/>
  <c r="N62" i="5" s="1"/>
  <c r="J56" i="5"/>
  <c r="J59" i="5" s="1"/>
  <c r="J62" i="5" s="1"/>
  <c r="F56" i="5"/>
  <c r="F59" i="5" s="1"/>
  <c r="F62" i="5" s="1"/>
  <c r="A56" i="5"/>
  <c r="N32" i="5"/>
  <c r="N35" i="5"/>
  <c r="J32" i="5"/>
  <c r="J35" i="5"/>
  <c r="F32" i="5"/>
  <c r="F35" i="5"/>
  <c r="A38" i="5"/>
  <c r="A18" i="5"/>
  <c r="A66" i="5" l="1"/>
  <c r="A72" i="5" s="1"/>
  <c r="C83" i="5" s="1"/>
  <c r="A62" i="5"/>
  <c r="C85" i="5" l="1"/>
  <c r="C100" i="5" s="1"/>
  <c r="C101" i="5" s="1"/>
  <c r="C84" i="5"/>
</calcChain>
</file>

<file path=xl/sharedStrings.xml><?xml version="1.0" encoding="utf-8"?>
<sst xmlns="http://schemas.openxmlformats.org/spreadsheetml/2006/main" count="202" uniqueCount="63">
  <si>
    <t>Public Health</t>
  </si>
  <si>
    <t>Growth year SPP growth factor:</t>
  </si>
  <si>
    <t>Base year Commonwealth funding:</t>
  </si>
  <si>
    <t>&lt;insert exact amount&gt;</t>
  </si>
  <si>
    <t>= Base year CW funding x ( 1 + Growth year SPP growth factor)</t>
  </si>
  <si>
    <t>&lt;insert relevant year&gt;</t>
  </si>
  <si>
    <t>Block funding</t>
  </si>
  <si>
    <t>Small rural hospitals</t>
  </si>
  <si>
    <t>Base year total National Efficient Cost:</t>
  </si>
  <si>
    <t xml:space="preserve">Growth year CW efficient growth percentage: </t>
  </si>
  <si>
    <t>Growth year total National Efficient Cost:</t>
  </si>
  <si>
    <t>Back-casting multiplier:</t>
  </si>
  <si>
    <t>&lt;insert figure&gt;</t>
  </si>
  <si>
    <t>Updated base year NEC incorporating back-casting = Base year NEC x back-casting multiplier</t>
  </si>
  <si>
    <t>= Base year CW funding + efficient growth % x ( growth year NEC - updated base year NEC)</t>
  </si>
  <si>
    <t>Teaching, training and research</t>
  </si>
  <si>
    <t>Non-admitted mental health</t>
  </si>
  <si>
    <t>Other non-admitted services</t>
  </si>
  <si>
    <t>Total block = small rural hospitals + TTR + non-admitted MH + other non-admitted services</t>
  </si>
  <si>
    <t>Activity based funding</t>
  </si>
  <si>
    <t>Acute admitted</t>
  </si>
  <si>
    <t>Base year National Efficient Price (P0):</t>
  </si>
  <si>
    <t>Growth year National Efficient Price (P1):</t>
  </si>
  <si>
    <t>Base year S/T aggregate NWAU (V0):</t>
  </si>
  <si>
    <t>Growth year S/T aggregate NWAU (V1):</t>
  </si>
  <si>
    <t>Emergency</t>
  </si>
  <si>
    <t>Non-admitted patients</t>
  </si>
  <si>
    <t>Sub-acute</t>
  </si>
  <si>
    <t>Admitted mental health</t>
  </si>
  <si>
    <t>Total ABF = acute admitted + emergency + non-admitted patients + sub-acute + admitted mental health</t>
  </si>
  <si>
    <t>TOTAL GROWTH FUNDING</t>
  </si>
  <si>
    <t>= Public Health + Block + Activity based funding</t>
  </si>
  <si>
    <t>SPECIFIC PURPOSE PAYMENT (SPP) FUNDING GUARANTEE</t>
  </si>
  <si>
    <t>CW percentage funding rate = growth year CW funding / (V1 x P1)</t>
  </si>
  <si>
    <t>Is a SPP top up required?</t>
  </si>
  <si>
    <t>If yes, how much is the SPP top-up?</t>
  </si>
  <si>
    <t>S/T allocation of State Specific amount</t>
  </si>
  <si>
    <r>
      <rPr>
        <i/>
        <sz val="10"/>
        <color theme="1"/>
        <rFont val="Calibri"/>
        <family val="2"/>
      </rPr>
      <t>→</t>
    </r>
    <r>
      <rPr>
        <i/>
        <sz val="10"/>
        <color theme="1"/>
        <rFont val="Arial"/>
        <family val="2"/>
      </rPr>
      <t xml:space="preserve"> This calculation is based on the national amounts outlined in clause A72 of the National Health Reform Agreement, allocated to each state and territory on an equal per capita basis determined by the Administrator.</t>
    </r>
  </si>
  <si>
    <t>NATIONAL FUNDING GUARANTEE</t>
  </si>
  <si>
    <t xml:space="preserve">The National Funding Guarantee is calculated incorporating all states and territories and as such cannot be calculated individually by each state and territory. 
</t>
  </si>
  <si>
    <t>&lt;insert percentage&gt;</t>
  </si>
  <si>
    <r>
      <t xml:space="preserve">IF growth funding </t>
    </r>
    <r>
      <rPr>
        <b/>
        <sz val="10"/>
        <color theme="1"/>
        <rFont val="Calibri"/>
        <family val="2"/>
      </rPr>
      <t>≥</t>
    </r>
    <r>
      <rPr>
        <sz val="10"/>
        <color theme="1"/>
        <rFont val="Arial"/>
        <family val="2"/>
      </rPr>
      <t xml:space="preserve"> SPP = </t>
    </r>
    <r>
      <rPr>
        <b/>
        <sz val="10"/>
        <color theme="1"/>
        <rFont val="Arial"/>
        <family val="2"/>
      </rPr>
      <t>no</t>
    </r>
    <r>
      <rPr>
        <sz val="10"/>
        <color theme="1"/>
        <rFont val="Arial"/>
        <family val="2"/>
      </rPr>
      <t xml:space="preserve"> SPP top-up is required 
IF growth funding</t>
    </r>
    <r>
      <rPr>
        <b/>
        <sz val="10"/>
        <color theme="1"/>
        <rFont val="Arial"/>
        <family val="2"/>
      </rPr>
      <t xml:space="preserve"> </t>
    </r>
    <r>
      <rPr>
        <b/>
        <sz val="10"/>
        <color theme="1"/>
        <rFont val="Calibri"/>
        <family val="2"/>
      </rPr>
      <t>&lt;</t>
    </r>
    <r>
      <rPr>
        <sz val="10"/>
        <color theme="1"/>
        <rFont val="Arial"/>
        <family val="2"/>
      </rPr>
      <t xml:space="preserve"> SPP = SPP top-up is required</t>
    </r>
  </si>
  <si>
    <r>
      <rPr>
        <i/>
        <sz val="9"/>
        <color theme="1"/>
        <rFont val="Calibri"/>
        <family val="2"/>
      </rPr>
      <t>→</t>
    </r>
    <r>
      <rPr>
        <i/>
        <sz val="9"/>
        <color theme="1"/>
        <rFont val="Arial"/>
        <family val="2"/>
      </rPr>
      <t xml:space="preserve"> This percentage rate is only required to allocate total growth year funding equally to each LHN.</t>
    </r>
  </si>
  <si>
    <t xml:space="preserve">Updated base year NWAU incorporating 
back-casting (updated V0) </t>
  </si>
  <si>
    <t>= Base year NWAU (V0) x back-casting multiplier</t>
  </si>
  <si>
    <t>Compare total growth funding to SPP amount to evaluate if a SPP top-up is triggered:</t>
  </si>
  <si>
    <t>(Difference of SPP amount and total growth funding)</t>
  </si>
  <si>
    <r>
      <t xml:space="preserve">(Total growth less SPP amount if growth is greater than SPP i.e. </t>
    </r>
    <r>
      <rPr>
        <b/>
        <i/>
        <sz val="10"/>
        <color theme="1"/>
        <rFont val="Arial"/>
        <family val="2"/>
      </rPr>
      <t>no</t>
    </r>
    <r>
      <rPr>
        <i/>
        <sz val="10"/>
        <color theme="1"/>
        <rFont val="Arial"/>
        <family val="2"/>
      </rPr>
      <t xml:space="preserve"> SPP top-up is required)</t>
    </r>
  </si>
  <si>
    <t>Growth year ('year 1'):</t>
  </si>
  <si>
    <t>Base year ('year 0'):</t>
  </si>
  <si>
    <t>Growth year SPP amount (based on provider basis):</t>
  </si>
  <si>
    <t>Growth and funding guarantee calculation planning tool</t>
  </si>
  <si>
    <t>Back-casted base year NEP (updated P0)</t>
  </si>
  <si>
    <t>= Base year CW funding + efficient growth % x ( V1 x P1 - updated V0 x updated P0)</t>
  </si>
  <si>
    <t>Should be read in conjunction with the 'Growth and Funding Guarantee' document</t>
  </si>
  <si>
    <t>This modelling should only be used for planning purposes and is on a current policy position basis. 
The actual Commonwealth contribution amount and advice will be provided to states and territories from the Administrator via a separate mechanism and model each period.  
Values in this model should be entered into the fields highlighted in orange, with the growth year outcomes of the calculations automatically calculated in the fields highlighted in green.</t>
  </si>
  <si>
    <t>What is the increased contribution to efficient growth?</t>
  </si>
  <si>
    <t>STATE-SPECIFIC FUNDING GUARANTEE</t>
  </si>
  <si>
    <t>Compare 'increased contribution to efficient growth' to State-specific amount to evaluate if a State specific top-up is triggered:</t>
  </si>
  <si>
    <r>
      <t xml:space="preserve">IF 'increased contribution to efficient growth' </t>
    </r>
    <r>
      <rPr>
        <b/>
        <sz val="10"/>
        <color theme="1"/>
        <rFont val="Calibri"/>
        <family val="2"/>
      </rPr>
      <t>≥</t>
    </r>
    <r>
      <rPr>
        <sz val="10"/>
        <color theme="1"/>
        <rFont val="Arial"/>
        <family val="2"/>
      </rPr>
      <t xml:space="preserve"> State specific funding allocation = </t>
    </r>
    <r>
      <rPr>
        <b/>
        <sz val="10"/>
        <color theme="1"/>
        <rFont val="Arial"/>
        <family val="2"/>
      </rPr>
      <t>no</t>
    </r>
    <r>
      <rPr>
        <sz val="10"/>
        <color theme="1"/>
        <rFont val="Arial"/>
        <family val="2"/>
      </rPr>
      <t xml:space="preserve"> State-specific top-up is required 
IF 'increased contribution to efficient growth'</t>
    </r>
    <r>
      <rPr>
        <b/>
        <sz val="10"/>
        <color theme="1"/>
        <rFont val="Arial"/>
        <family val="2"/>
      </rPr>
      <t xml:space="preserve"> </t>
    </r>
    <r>
      <rPr>
        <b/>
        <sz val="10"/>
        <color theme="1"/>
        <rFont val="Calibri"/>
        <family val="2"/>
      </rPr>
      <t>&lt;</t>
    </r>
    <r>
      <rPr>
        <sz val="10"/>
        <color theme="1"/>
        <rFont val="Arial"/>
        <family val="2"/>
      </rPr>
      <t xml:space="preserve"> State specific funding allocation = State-specific top-up is required</t>
    </r>
  </si>
  <si>
    <t>Is a State-specific top up required?</t>
  </si>
  <si>
    <t>If yes, how much is the State-specific top-up?</t>
  </si>
  <si>
    <t>(Difference of State specific amount and 'increased contribution to efficient growth')</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</si>
</sst>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quot;$&quot;* #,##0.00_-;_-&quot;$&quot;* &quot;-&quot;??_-;_-@_-"/>
    <numFmt numFmtId="43" formatCode="_-* #,##0.00_-;\-* #,##0.00_-;_-* &quot;-&quot;??_-;_-@_-"/>
    <numFmt numFmtId="164" formatCode="_-&quot;$&quot;* #,##0_-;\-&quot;$&quot;* #,##0_-;_-&quot;$&quot;* &quot;-&quot;??_-;_-@_-"/>
    <numFmt numFmtId="165" formatCode="_-* #,##0_-;\-* #,##0_-;_-* &quot;-&quot;??_-;_-@_-"/>
    <numFmt numFmtId="166" formatCode="_(&quot;$&quot;* #,##0.00_);_(&quot;$&quot;* \(#,##0.00\);_(&quot;$&quot;* &quot;-&quot;??_);_(@_)"/>
    <numFmt numFmtId="167" formatCode="0.00%;\-0.00%;\-??_%"/>
    <numFmt numFmtId="168" formatCode="_(&quot;$&quot;* #,##0.00_);[Red]\(&quot;$&quot;* #,##0.00\);_(&quot;$&quot;* &quot;-&quot;??_);_-@_-"/>
    <numFmt numFmtId="169" formatCode="#,##0;[Red]\-#,##0;\-"/>
    <numFmt numFmtId="170" formatCode="_(* #,##0.00_);_(* \(#,##0.00\);_(* &quot;-&quot;??_);_(@_)"/>
  </numFmts>
  <fonts count="29">
    <font>
      <sz val="11"/>
      <color theme="1"/>
      <name val="Calibri"/>
      <family val="2"/>
      <scheme val="minor"/>
    </font>
    <font>
      <sz val="11"/>
      <color theme="1"/>
      <name val="Calibri"/>
      <family val="2"/>
      <scheme val="minor"/>
    </font>
    <font>
      <i/>
      <sz val="10"/>
      <color theme="1"/>
      <name val="Arial"/>
      <family val="2"/>
    </font>
    <font>
      <sz val="10"/>
      <color theme="1"/>
      <name val="Arial"/>
      <family val="2"/>
    </font>
    <font>
      <i/>
      <sz val="10"/>
      <color theme="1"/>
      <name val="Calibri"/>
      <family val="2"/>
    </font>
    <font>
      <b/>
      <sz val="10"/>
      <color theme="1"/>
      <name val="Arial"/>
      <family val="2"/>
    </font>
    <font>
      <sz val="10"/>
      <color rgb="FFC00000"/>
      <name val="Arial"/>
      <family val="2"/>
    </font>
    <font>
      <b/>
      <sz val="10"/>
      <color theme="1"/>
      <name val="Calibri"/>
      <family val="2"/>
    </font>
    <font>
      <i/>
      <sz val="9"/>
      <color theme="1"/>
      <name val="Arial"/>
      <family val="2"/>
    </font>
    <font>
      <i/>
      <sz val="9"/>
      <color theme="1"/>
      <name val="Calibri"/>
      <family val="2"/>
    </font>
    <font>
      <b/>
      <sz val="16"/>
      <color theme="1"/>
      <name val="Arial"/>
      <family val="2"/>
    </font>
    <font>
      <b/>
      <i/>
      <sz val="10"/>
      <color theme="1"/>
      <name val="Arial"/>
      <family val="2"/>
    </font>
    <font>
      <sz val="11"/>
      <color indexed="9"/>
      <name val="Calibri"/>
      <family val="2"/>
    </font>
    <font>
      <sz val="11"/>
      <color rgb="FF262626"/>
      <name val="Calibri"/>
      <family val="2"/>
      <scheme val="minor"/>
    </font>
    <font>
      <b/>
      <sz val="11"/>
      <color rgb="FF262626"/>
      <name val="Calibri"/>
      <family val="2"/>
      <scheme val="minor"/>
    </font>
    <font>
      <sz val="11"/>
      <color theme="1" tint="0.14996795556505021"/>
      <name val="Calibri"/>
      <family val="2"/>
      <scheme val="minor"/>
    </font>
    <font>
      <b/>
      <sz val="11"/>
      <color theme="1" tint="0.14993743705557422"/>
      <name val="Calibri"/>
      <family val="2"/>
      <scheme val="minor"/>
    </font>
    <font>
      <b/>
      <sz val="12"/>
      <color rgb="FFFFFFFF"/>
      <name val="Calibri"/>
      <family val="2"/>
      <scheme val="minor"/>
    </font>
    <font>
      <sz val="10"/>
      <name val="MS Sans Serif"/>
      <family val="2"/>
      <charset val="128"/>
    </font>
    <font>
      <sz val="10"/>
      <name val="Arial"/>
      <family val="2"/>
    </font>
    <font>
      <sz val="11"/>
      <color indexed="8"/>
      <name val="Calibri"/>
      <family val="2"/>
    </font>
    <font>
      <sz val="8"/>
      <color rgb="FF0066CC"/>
      <name val="Arial Narrow"/>
      <family val="2"/>
    </font>
    <font>
      <sz val="8"/>
      <color theme="1"/>
      <name val="Arial Narrow"/>
      <family val="2"/>
    </font>
    <font>
      <sz val="10"/>
      <color rgb="FF0000FF"/>
      <name val="Arial Narrow"/>
      <family val="2"/>
    </font>
    <font>
      <sz val="10"/>
      <name val="MS Sans Serif"/>
      <family val="2"/>
    </font>
    <font>
      <b/>
      <sz val="20"/>
      <color rgb="FF262626"/>
      <name val="Calibri"/>
      <family val="2"/>
      <scheme val="minor"/>
    </font>
    <font>
      <b/>
      <i/>
      <sz val="14"/>
      <color rgb="FF262626"/>
      <name val="Calibri"/>
      <family val="2"/>
      <scheme val="minor"/>
    </font>
    <font>
      <sz val="20"/>
      <color theme="1"/>
      <name val="Arial Narrow"/>
      <family val="2"/>
    </font>
    <font>
      <b/>
      <sz val="11"/>
      <color theme="1"/>
      <name val="Arial"/>
      <family val="2"/>
    </font>
  </fonts>
  <fills count="16">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rgb="FFFFFFCC"/>
      </patternFill>
    </fill>
    <fill>
      <patternFill patternType="solid">
        <fgColor indexed="36"/>
      </patternFill>
    </fill>
    <fill>
      <patternFill patternType="solid">
        <fgColor rgb="FFFABF8F"/>
        <bgColor rgb="FF000000"/>
      </patternFill>
    </fill>
    <fill>
      <patternFill patternType="solid">
        <fgColor theme="9" tint="0.39994506668294322"/>
        <bgColor indexed="64"/>
      </patternFill>
    </fill>
    <fill>
      <patternFill patternType="solid">
        <fgColor rgb="FFF79646"/>
        <bgColor rgb="FF000000"/>
      </patternFill>
    </fill>
    <fill>
      <patternFill patternType="solid">
        <fgColor rgb="FFDAEEF3"/>
        <bgColor rgb="FF000000"/>
      </patternFill>
    </fill>
    <fill>
      <patternFill patternType="solid">
        <fgColor rgb="FFFDE9D9"/>
        <bgColor rgb="FFFDE9D9"/>
      </patternFill>
    </fill>
    <fill>
      <patternFill patternType="solid">
        <fgColor theme="9" tint="0.39997558519241921"/>
        <bgColor indexed="64"/>
      </patternFill>
    </fill>
  </fills>
  <borders count="2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bottom/>
      <diagonal/>
    </border>
    <border>
      <left style="thin">
        <color rgb="FFB2B2B2"/>
      </left>
      <right style="thin">
        <color rgb="FFB2B2B2"/>
      </right>
      <top style="thin">
        <color rgb="FFB2B2B2"/>
      </top>
      <bottom style="thin">
        <color rgb="FFB2B2B2"/>
      </bottom>
      <diagonal/>
    </border>
    <border>
      <left style="thin">
        <color rgb="FF0000FF"/>
      </left>
      <right style="thin">
        <color rgb="FF0000FF"/>
      </right>
      <top style="thin">
        <color rgb="FF0000FF"/>
      </top>
      <bottom style="thin">
        <color rgb="FF0000FF"/>
      </bottom>
      <diagonal/>
    </border>
    <border>
      <left/>
      <right/>
      <top style="thin">
        <color rgb="FF0000FF"/>
      </top>
      <bottom style="thin">
        <color theme="3" tint="0.39991454817346722"/>
      </bottom>
      <diagonal/>
    </border>
    <border>
      <left style="thin">
        <color rgb="FFFFFFFF"/>
      </left>
      <right style="thin">
        <color rgb="FFFFFFFF"/>
      </right>
      <top style="thin">
        <color rgb="FFFFFFFF"/>
      </top>
      <bottom style="thin">
        <color rgb="FFFFFFFF"/>
      </bottom>
      <diagonal/>
    </border>
    <border>
      <left/>
      <right style="thin">
        <color rgb="FFFABF8F"/>
      </right>
      <top style="thin">
        <color rgb="FFFABF8F"/>
      </top>
      <bottom style="thin">
        <color rgb="FFFABF8F"/>
      </bottom>
      <diagonal/>
    </border>
  </borders>
  <cellStyleXfs count="51">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166" fontId="1" fillId="0" borderId="0" applyFont="0" applyFill="0" applyBorder="0" applyAlignment="0" applyProtection="0"/>
    <xf numFmtId="0" fontId="12" fillId="9" borderId="0" applyNumberFormat="0" applyBorder="0" applyAlignment="0" applyProtection="0"/>
    <xf numFmtId="167" fontId="13" fillId="0" borderId="0" applyFill="0" applyBorder="0"/>
    <xf numFmtId="168" fontId="13" fillId="0" borderId="0" applyFill="0" applyBorder="0"/>
    <xf numFmtId="168" fontId="14" fillId="10" borderId="0" applyBorder="0"/>
    <xf numFmtId="0" fontId="15" fillId="0" borderId="0" applyFill="0" applyBorder="0"/>
    <xf numFmtId="169" fontId="16" fillId="11" borderId="0" applyBorder="0"/>
    <xf numFmtId="169" fontId="13" fillId="0" borderId="0" applyFill="0" applyBorder="0"/>
    <xf numFmtId="0" fontId="17" fillId="12" borderId="0" applyBorder="0">
      <alignment horizontal="center" vertical="center" wrapText="1"/>
    </xf>
    <xf numFmtId="0" fontId="17" fillId="12" borderId="0" applyBorder="0">
      <alignment horizontal="left" vertical="center" wrapText="1"/>
    </xf>
    <xf numFmtId="170" fontId="18"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8" fillId="0" borderId="0" applyFont="0" applyFill="0" applyBorder="0" applyAlignment="0" applyProtection="0"/>
    <xf numFmtId="44" fontId="19" fillId="0" borderId="0" applyFont="0" applyFill="0" applyBorder="0" applyAlignment="0" applyProtection="0"/>
    <xf numFmtId="166"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0" fontId="21" fillId="3" borderId="18">
      <alignment horizontal="center" vertical="center" wrapText="1"/>
    </xf>
    <xf numFmtId="0" fontId="22" fillId="3" borderId="0">
      <alignment horizontal="center" vertical="center" wrapText="1"/>
    </xf>
    <xf numFmtId="0" fontId="23" fillId="3" borderId="19">
      <alignment horizontal="center"/>
    </xf>
    <xf numFmtId="168" fontId="13" fillId="13" borderId="20">
      <protection locked="0"/>
    </xf>
    <xf numFmtId="0" fontId="13" fillId="13" borderId="20">
      <protection locked="0"/>
    </xf>
    <xf numFmtId="0" fontId="18" fillId="0" borderId="0"/>
    <xf numFmtId="0" fontId="1" fillId="0" borderId="0"/>
    <xf numFmtId="0" fontId="18" fillId="0" borderId="0"/>
    <xf numFmtId="0" fontId="19" fillId="0" borderId="0"/>
    <xf numFmtId="0" fontId="24" fillId="0" borderId="0"/>
    <xf numFmtId="0" fontId="1" fillId="0" borderId="0"/>
    <xf numFmtId="0" fontId="20" fillId="0" borderId="0"/>
    <xf numFmtId="0" fontId="1" fillId="0" borderId="0"/>
    <xf numFmtId="0" fontId="18" fillId="0" borderId="0"/>
    <xf numFmtId="0" fontId="1" fillId="0" borderId="0"/>
    <xf numFmtId="0" fontId="1" fillId="8" borderId="17" applyNumberFormat="0" applyFont="0" applyAlignment="0" applyProtection="0"/>
    <xf numFmtId="0" fontId="25" fillId="0" borderId="0" applyFill="0" applyBorder="0"/>
    <xf numFmtId="9" fontId="18"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0" fontId="13" fillId="10" borderId="0" applyBorder="0"/>
    <xf numFmtId="0" fontId="13" fillId="14" borderId="21">
      <alignment vertical="top"/>
    </xf>
    <xf numFmtId="0" fontId="13" fillId="0" borderId="0" applyBorder="0">
      <alignment horizontal="left" indent="1"/>
    </xf>
    <xf numFmtId="0" fontId="26" fillId="0" borderId="0" applyBorder="0"/>
    <xf numFmtId="0" fontId="27" fillId="3" borderId="0"/>
  </cellStyleXfs>
  <cellXfs count="79">
    <xf numFmtId="0" fontId="0" fillId="0" borderId="0" xfId="0"/>
    <xf numFmtId="0" fontId="3" fillId="0" borderId="0" xfId="0" applyFont="1"/>
    <xf numFmtId="0" fontId="6" fillId="0" borderId="0" xfId="0" applyFont="1"/>
    <xf numFmtId="0" fontId="5" fillId="3" borderId="0" xfId="0" applyFont="1" applyFill="1"/>
    <xf numFmtId="0" fontId="3" fillId="3" borderId="0" xfId="0" applyFont="1" applyFill="1"/>
    <xf numFmtId="0" fontId="3" fillId="2" borderId="0" xfId="0" applyFont="1" applyFill="1"/>
    <xf numFmtId="0" fontId="3" fillId="0" borderId="7" xfId="0" quotePrefix="1" applyFont="1" applyBorder="1"/>
    <xf numFmtId="0" fontId="3" fillId="0" borderId="8" xfId="0" applyFont="1" applyBorder="1"/>
    <xf numFmtId="0" fontId="3" fillId="0" borderId="9" xfId="0" applyFont="1" applyBorder="1"/>
    <xf numFmtId="0" fontId="3" fillId="0" borderId="11" xfId="0" applyFont="1" applyBorder="1"/>
    <xf numFmtId="0" fontId="3" fillId="0" borderId="12" xfId="0" applyFont="1" applyBorder="1"/>
    <xf numFmtId="0" fontId="3" fillId="4" borderId="0" xfId="0" applyFont="1" applyFill="1"/>
    <xf numFmtId="9" fontId="3" fillId="2" borderId="0" xfId="0" applyNumberFormat="1" applyFont="1" applyFill="1"/>
    <xf numFmtId="44" fontId="3" fillId="0" borderId="0" xfId="2" applyFont="1"/>
    <xf numFmtId="0" fontId="3" fillId="0" borderId="1" xfId="0" quotePrefix="1" applyFont="1" applyBorder="1"/>
    <xf numFmtId="0" fontId="3" fillId="0" borderId="2" xfId="0" applyFont="1" applyBorder="1"/>
    <xf numFmtId="0" fontId="3" fillId="0" borderId="3" xfId="0" applyFont="1" applyBorder="1"/>
    <xf numFmtId="44" fontId="5" fillId="5" borderId="4" xfId="2" applyFont="1" applyFill="1" applyBorder="1"/>
    <xf numFmtId="0" fontId="3" fillId="0" borderId="5" xfId="0" applyFont="1" applyBorder="1"/>
    <xf numFmtId="0" fontId="3" fillId="0" borderId="6" xfId="0" applyFont="1" applyBorder="1"/>
    <xf numFmtId="0" fontId="3" fillId="0" borderId="7" xfId="0" applyFont="1" applyBorder="1"/>
    <xf numFmtId="164" fontId="3" fillId="2" borderId="0" xfId="2" applyNumberFormat="1" applyFont="1" applyFill="1"/>
    <xf numFmtId="165" fontId="3" fillId="2" borderId="0" xfId="1" applyNumberFormat="1" applyFont="1" applyFill="1"/>
    <xf numFmtId="0" fontId="3" fillId="0" borderId="0" xfId="0" applyFont="1" applyBorder="1"/>
    <xf numFmtId="0" fontId="3" fillId="0" borderId="1" xfId="0" applyFont="1" applyBorder="1"/>
    <xf numFmtId="9" fontId="3" fillId="0" borderId="4" xfId="3" applyFont="1" applyBorder="1"/>
    <xf numFmtId="0" fontId="5" fillId="6" borderId="0" xfId="0" applyFont="1" applyFill="1"/>
    <xf numFmtId="0" fontId="3" fillId="0" borderId="14" xfId="0" applyFont="1" applyBorder="1"/>
    <xf numFmtId="0" fontId="3" fillId="0" borderId="15" xfId="0" applyFont="1" applyBorder="1"/>
    <xf numFmtId="0" fontId="3" fillId="0" borderId="10" xfId="0" applyFont="1" applyBorder="1"/>
    <xf numFmtId="9" fontId="3" fillId="0" borderId="13" xfId="3" applyFont="1" applyBorder="1"/>
    <xf numFmtId="0" fontId="3" fillId="0" borderId="4" xfId="0" applyFont="1" applyBorder="1"/>
    <xf numFmtId="0" fontId="3" fillId="0" borderId="0" xfId="0" quotePrefix="1" applyFont="1" applyBorder="1" applyAlignment="1">
      <alignment vertical="center"/>
    </xf>
    <xf numFmtId="44" fontId="3" fillId="2" borderId="0" xfId="2" applyFont="1" applyFill="1"/>
    <xf numFmtId="10" fontId="3" fillId="2" borderId="0" xfId="3" applyNumberFormat="1" applyFont="1" applyFill="1"/>
    <xf numFmtId="0" fontId="8" fillId="0" borderId="0" xfId="0" applyFont="1" applyBorder="1" applyAlignment="1"/>
    <xf numFmtId="0" fontId="8" fillId="0" borderId="5" xfId="0" applyFont="1" applyBorder="1" applyAlignment="1"/>
    <xf numFmtId="0" fontId="8" fillId="0" borderId="6" xfId="0" applyFont="1" applyBorder="1" applyAlignment="1"/>
    <xf numFmtId="165" fontId="3" fillId="0" borderId="0" xfId="1" applyNumberFormat="1" applyFont="1" applyBorder="1"/>
    <xf numFmtId="165" fontId="3" fillId="0" borderId="0" xfId="0" applyNumberFormat="1" applyFont="1" applyBorder="1"/>
    <xf numFmtId="165" fontId="3" fillId="0" borderId="0" xfId="0" applyNumberFormat="1" applyFont="1"/>
    <xf numFmtId="165" fontId="3" fillId="0" borderId="0" xfId="1" applyNumberFormat="1" applyFont="1" applyFill="1" applyBorder="1"/>
    <xf numFmtId="0" fontId="2" fillId="0" borderId="0" xfId="0" applyFont="1"/>
    <xf numFmtId="0" fontId="5" fillId="7" borderId="9" xfId="0" applyFont="1" applyFill="1" applyBorder="1"/>
    <xf numFmtId="44" fontId="5" fillId="7" borderId="16" xfId="2" applyFont="1" applyFill="1" applyBorder="1"/>
    <xf numFmtId="44" fontId="5" fillId="7" borderId="12" xfId="2" applyFont="1" applyFill="1" applyBorder="1"/>
    <xf numFmtId="0" fontId="10" fillId="15" borderId="0" xfId="0" applyFont="1" applyFill="1"/>
    <xf numFmtId="0" fontId="3" fillId="15" borderId="0" xfId="0" applyFont="1" applyFill="1"/>
    <xf numFmtId="0" fontId="28" fillId="15" borderId="0" xfId="0" applyFont="1" applyFill="1"/>
    <xf numFmtId="0" fontId="3" fillId="0" borderId="0" xfId="0" applyFont="1" applyAlignment="1">
      <alignment horizontal="left" wrapText="1"/>
    </xf>
    <xf numFmtId="44" fontId="5" fillId="7" borderId="10" xfId="0" applyNumberFormat="1" applyFont="1" applyFill="1" applyBorder="1" applyAlignment="1">
      <alignment horizontal="center"/>
    </xf>
    <xf numFmtId="44" fontId="5" fillId="7" borderId="11" xfId="0" applyNumberFormat="1" applyFont="1" applyFill="1" applyBorder="1" applyAlignment="1">
      <alignment horizontal="center"/>
    </xf>
    <xf numFmtId="0" fontId="3" fillId="0" borderId="13" xfId="0" quotePrefix="1" applyFont="1" applyBorder="1" applyAlignment="1">
      <alignment horizontal="left" wrapText="1"/>
    </xf>
    <xf numFmtId="0" fontId="3" fillId="0" borderId="0" xfId="0" quotePrefix="1" applyFont="1" applyBorder="1" applyAlignment="1">
      <alignment horizontal="left" wrapText="1"/>
    </xf>
    <xf numFmtId="0" fontId="3" fillId="0" borderId="4" xfId="0" quotePrefix="1" applyFont="1" applyBorder="1" applyAlignment="1">
      <alignment horizontal="left" wrapText="1"/>
    </xf>
    <xf numFmtId="0" fontId="3" fillId="0" borderId="5" xfId="0" quotePrefix="1" applyFont="1" applyBorder="1" applyAlignment="1">
      <alignment horizontal="left" wrapText="1"/>
    </xf>
    <xf numFmtId="0" fontId="2" fillId="0" borderId="0" xfId="0" applyFont="1" applyAlignment="1">
      <alignment horizontal="left" wrapText="1"/>
    </xf>
    <xf numFmtId="0" fontId="3" fillId="0" borderId="1" xfId="0" applyFont="1" applyBorder="1" applyAlignment="1">
      <alignment horizontal="left" wrapText="1"/>
    </xf>
    <xf numFmtId="0" fontId="3" fillId="0" borderId="2" xfId="0" applyFont="1" applyBorder="1" applyAlignment="1">
      <alignment horizontal="left" wrapText="1"/>
    </xf>
    <xf numFmtId="0" fontId="3" fillId="0" borderId="3" xfId="0" applyFont="1" applyBorder="1" applyAlignment="1">
      <alignment horizontal="left" wrapText="1"/>
    </xf>
    <xf numFmtId="0" fontId="3" fillId="0" borderId="14" xfId="0" quotePrefix="1" applyFont="1" applyBorder="1" applyAlignment="1">
      <alignment horizontal="left" wrapText="1"/>
    </xf>
    <xf numFmtId="0" fontId="3" fillId="0" borderId="6" xfId="0" quotePrefix="1" applyFont="1" applyBorder="1" applyAlignment="1">
      <alignment horizontal="left" wrapText="1"/>
    </xf>
    <xf numFmtId="165" fontId="3" fillId="0" borderId="0" xfId="1" applyNumberFormat="1" applyFont="1" applyFill="1" applyBorder="1" applyAlignment="1">
      <alignment horizontal="center"/>
    </xf>
    <xf numFmtId="44" fontId="5" fillId="5" borderId="4" xfId="2" applyFont="1" applyFill="1" applyBorder="1" applyAlignment="1">
      <alignment horizontal="center"/>
    </xf>
    <xf numFmtId="44" fontId="5" fillId="5" borderId="5" xfId="2" applyFont="1" applyFill="1" applyBorder="1" applyAlignment="1">
      <alignment horizontal="center"/>
    </xf>
    <xf numFmtId="0" fontId="8" fillId="0" borderId="0" xfId="0" applyFont="1" applyBorder="1" applyAlignment="1">
      <alignment horizontal="left" wrapText="1"/>
    </xf>
    <xf numFmtId="0" fontId="8" fillId="0" borderId="14" xfId="0" applyFont="1" applyBorder="1" applyAlignment="1">
      <alignment horizontal="left" wrapText="1"/>
    </xf>
    <xf numFmtId="0" fontId="8" fillId="0" borderId="5" xfId="0" applyFont="1" applyBorder="1" applyAlignment="1">
      <alignment horizontal="left" wrapText="1"/>
    </xf>
    <xf numFmtId="0" fontId="8" fillId="0" borderId="6" xfId="0" applyFont="1" applyBorder="1" applyAlignment="1">
      <alignment horizontal="left" wrapText="1"/>
    </xf>
    <xf numFmtId="0" fontId="3" fillId="0" borderId="0" xfId="0" applyFont="1" applyBorder="1" applyAlignment="1">
      <alignment horizontal="right" wrapText="1"/>
    </xf>
    <xf numFmtId="0" fontId="3" fillId="0" borderId="0" xfId="0" quotePrefix="1" applyFont="1" applyBorder="1" applyAlignment="1">
      <alignment horizontal="left" vertical="center" wrapText="1"/>
    </xf>
    <xf numFmtId="0" fontId="3" fillId="0" borderId="0" xfId="0" quotePrefix="1" applyFont="1" applyBorder="1" applyAlignment="1">
      <alignment horizontal="left" vertical="center"/>
    </xf>
    <xf numFmtId="0" fontId="8" fillId="0" borderId="0" xfId="0" applyFont="1" applyAlignment="1">
      <alignment horizontal="left" wrapText="1"/>
    </xf>
    <xf numFmtId="44" fontId="5" fillId="7" borderId="10" xfId="2" applyFont="1" applyFill="1" applyBorder="1" applyAlignment="1">
      <alignment horizontal="center"/>
    </xf>
    <xf numFmtId="44" fontId="5" fillId="7" borderId="11" xfId="2" applyFont="1" applyFill="1" applyBorder="1" applyAlignment="1">
      <alignment horizontal="center"/>
    </xf>
    <xf numFmtId="44" fontId="3" fillId="0" borderId="0" xfId="2" applyFont="1" applyAlignment="1">
      <alignment horizontal="center"/>
    </xf>
    <xf numFmtId="0" fontId="3" fillId="0" borderId="0" xfId="0" applyFont="1" applyBorder="1" applyAlignment="1">
      <alignment horizontal="left" wrapText="1"/>
    </xf>
    <xf numFmtId="0" fontId="3" fillId="0" borderId="13" xfId="0" applyFont="1" applyBorder="1" applyAlignment="1">
      <alignment horizontal="left" wrapText="1"/>
    </xf>
    <xf numFmtId="0" fontId="3" fillId="0" borderId="14" xfId="0" applyFont="1" applyBorder="1" applyAlignment="1">
      <alignment horizontal="left" wrapText="1"/>
    </xf>
  </cellXfs>
  <cellStyles count="51">
    <cellStyle name="Accent4 2" xfId="7"/>
    <cellStyle name="Calc % 2dp" xfId="8"/>
    <cellStyle name="Calc Currency" xfId="9"/>
    <cellStyle name="Calc Currency Total" xfId="10"/>
    <cellStyle name="Calc General" xfId="11"/>
    <cellStyle name="Calc Num Total 0dp, zero -, -ve red" xfId="12"/>
    <cellStyle name="Calm Num 0dp, zero -, -ve red" xfId="13"/>
    <cellStyle name="Column Head Centre" xfId="14"/>
    <cellStyle name="Column Head Left" xfId="15"/>
    <cellStyle name="Comma" xfId="1" builtinId="3"/>
    <cellStyle name="Comma 2" xfId="16"/>
    <cellStyle name="Comma 2 2" xfId="17"/>
    <cellStyle name="Comma 3" xfId="18"/>
    <cellStyle name="Comma 4" xfId="19"/>
    <cellStyle name="Currency" xfId="2" builtinId="4"/>
    <cellStyle name="Currency 2" xfId="6"/>
    <cellStyle name="Currency 2 2" xfId="20"/>
    <cellStyle name="Currency 2 3" xfId="21"/>
    <cellStyle name="Currency 2 4" xfId="22"/>
    <cellStyle name="Currency 3" xfId="23"/>
    <cellStyle name="Currency 3 2" xfId="24"/>
    <cellStyle name="Currency 4" xfId="25"/>
    <cellStyle name="Currency 5" xfId="5"/>
    <cellStyle name="Data Header" xfId="26"/>
    <cellStyle name="Data Main" xfId="27"/>
    <cellStyle name="Data Over Header" xfId="28"/>
    <cellStyle name="Fillin Currency" xfId="29"/>
    <cellStyle name="Fillin General" xfId="30"/>
    <cellStyle name="Normal" xfId="0" builtinId="0"/>
    <cellStyle name="Normal 2" xfId="31"/>
    <cellStyle name="Normal 2 2" xfId="32"/>
    <cellStyle name="Normal 2 3" xfId="33"/>
    <cellStyle name="Normal 2 4" xfId="34"/>
    <cellStyle name="Normal 3" xfId="35"/>
    <cellStyle name="Normal 3 2" xfId="36"/>
    <cellStyle name="Normal 3_ABF Project Board 011_9 Nov 2012_Block Funding_Attachments" xfId="37"/>
    <cellStyle name="Normal 4" xfId="38"/>
    <cellStyle name="Normal 5" xfId="39"/>
    <cellStyle name="Normal 5 2" xfId="40"/>
    <cellStyle name="Normal 9" xfId="4"/>
    <cellStyle name="Note 2" xfId="41"/>
    <cellStyle name="Page Header" xfId="42"/>
    <cellStyle name="Percent" xfId="3" builtinId="5"/>
    <cellStyle name="Percent 2" xfId="43"/>
    <cellStyle name="Percent 2 2" xfId="44"/>
    <cellStyle name="Percent 3" xfId="45"/>
    <cellStyle name="Row Head" xfId="46"/>
    <cellStyle name="Row Head Soft" xfId="47"/>
    <cellStyle name="Row Subhead" xfId="48"/>
    <cellStyle name="Section Header" xfId="49"/>
    <cellStyle name="Sheet Header" xfId="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Working\SN\Costing\NHCDC%20rND16\Aggregated%20Data\Rnd%2016%20NHCDC%20Aggregate%20Data%20By%20Est%20with%20Seps%20&amp;%20Days%20ReAC%20Tables%20for%20Graphs%202-0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entral.health\CO\IHPA\IHPA\Hosp%20Fin%20Br\ABF%20Data%20Modelling\SN%20Working%20Docs\HPA%20Analysis\NWAU%20Trends\Total%20NWAU%20trend%20analysi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entral.health\CO\IHPA\IHPA\Hosp%20Fin%20Br\ABF%20Data%20Modelling\SN%20Working%20Docs\Block%20Funded%20Lists\Availability%20Plus%20Model\Availability%20Plus%201311%20with%20Aspex%20Group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Working\SN\Data%20Prep%20Product%20Streams%202011-12\Indexation%20BF-%20with%20Exp%20%20Backcasting,%20Prop%20&amp;%20TTR%20Manual%20Formula%202007-0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Availability%20Plus%20Pricing%20Authority%20Rev%20Det%20Hosps%20NSW%2022-0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mosesn/AppData/Local/Temp/7zOE740.tmp/13%20-%20NEC14%20Excel%20Cost%20Mode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mosesn/AppData/Local/Temp/3/notesFF8D67/February%202014%20Commonwealth%20Contribution%20Model.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Data\Current\Overall%20List-%20Reporting%20&amp;%20IDs%2013-0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l1 AC by Est by Bkt"/>
      <sheetName val="Tbl2 TC By Est"/>
      <sheetName val="Tbl3 TC By Est W Seps"/>
      <sheetName val="Tbl4 TC By Est W Seps &amp; Days"/>
      <sheetName val="Acute LOS"/>
      <sheetName val="SubAcute LOS"/>
      <sheetName val="ED LOS"/>
      <sheetName val="Tables for Graphs"/>
    </sheetNames>
    <sheetDataSet>
      <sheetData sheetId="0"/>
      <sheetData sheetId="1"/>
      <sheetData sheetId="2"/>
      <sheetData sheetId="3"/>
      <sheetData sheetId="4">
        <row r="2">
          <cell r="H2" t="str">
            <v>Days</v>
          </cell>
          <cell r="J2" t="str">
            <v>ReHab</v>
          </cell>
        </row>
        <row r="3">
          <cell r="J3" t="str">
            <v>GEM</v>
          </cell>
        </row>
        <row r="4">
          <cell r="H4" t="str">
            <v>Cost Per Day</v>
          </cell>
          <cell r="J4" t="str">
            <v>Palcare</v>
          </cell>
        </row>
        <row r="5">
          <cell r="H5" t="str">
            <v>Total Cost</v>
          </cell>
          <cell r="J5" t="str">
            <v>PsychGer</v>
          </cell>
        </row>
        <row r="6">
          <cell r="J6" t="str">
            <v>Maintenance</v>
          </cell>
        </row>
        <row r="7">
          <cell r="J7" t="str">
            <v>OthAdmPatCar</v>
          </cell>
        </row>
        <row r="8">
          <cell r="J8" t="str">
            <v>AdmED</v>
          </cell>
        </row>
        <row r="9">
          <cell r="J9" t="str">
            <v>NonAdmED</v>
          </cell>
        </row>
        <row r="10">
          <cell r="J10" t="str">
            <v>OutPat2</v>
          </cell>
        </row>
        <row r="11">
          <cell r="J11" t="str">
            <v>OrganProc</v>
          </cell>
        </row>
        <row r="12">
          <cell r="J12" t="str">
            <v>Boarder</v>
          </cell>
        </row>
        <row r="14">
          <cell r="J14" t="str">
            <v>Teaching</v>
          </cell>
        </row>
        <row r="15">
          <cell r="J15" t="str">
            <v>Mental Health</v>
          </cell>
        </row>
      </sheetData>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end Data Sample Overall Anal"/>
      <sheetName val="Expend Data Sample"/>
      <sheetName val="Sample "/>
      <sheetName val="Base Data"/>
      <sheetName val="Removed Hosps"/>
      <sheetName val="Up Or Down"/>
      <sheetName val="Group Migrations"/>
      <sheetName val="Consistent Hosps"/>
      <sheetName val="Summary Lists"/>
      <sheetName val="Sheet5"/>
      <sheetName val="HPA Data "/>
      <sheetName val="HPA Exp Data"/>
      <sheetName val="Consolidated 5yrs Data"/>
      <sheetName val="No Admitted Activity"/>
      <sheetName val="Sheet3"/>
      <sheetName val="Sheet1"/>
      <sheetName val="St mig"/>
      <sheetName val="Stable Group"/>
      <sheetName val="Expend Data Base"/>
      <sheetName val="Sheet2"/>
      <sheetName val="Sample  (2)"/>
      <sheetName val="NA GRoup"/>
    </sheetNames>
    <sheetDataSet>
      <sheetData sheetId="0"/>
      <sheetData sheetId="1"/>
      <sheetData sheetId="2">
        <row r="334">
          <cell r="BT334" t="str">
            <v>Group F</v>
          </cell>
        </row>
      </sheetData>
      <sheetData sheetId="3"/>
      <sheetData sheetId="4"/>
      <sheetData sheetId="5"/>
      <sheetData sheetId="6"/>
      <sheetData sheetId="7"/>
      <sheetData sheetId="8">
        <row r="3">
          <cell r="A3" t="str">
            <v xml:space="preserve">Group A </v>
          </cell>
          <cell r="B3">
            <v>0</v>
          </cell>
        </row>
        <row r="4">
          <cell r="A4" t="str">
            <v xml:space="preserve">Group B </v>
          </cell>
          <cell r="B4">
            <v>200</v>
          </cell>
        </row>
        <row r="5">
          <cell r="A5" t="str">
            <v xml:space="preserve">Group C </v>
          </cell>
          <cell r="B5">
            <v>375</v>
          </cell>
        </row>
        <row r="6">
          <cell r="A6" t="str">
            <v>Group D</v>
          </cell>
          <cell r="B6">
            <v>675</v>
          </cell>
        </row>
        <row r="7">
          <cell r="A7" t="str">
            <v>Group E</v>
          </cell>
          <cell r="B7">
            <v>1050</v>
          </cell>
        </row>
        <row r="8">
          <cell r="A8" t="str">
            <v>Group F</v>
          </cell>
          <cell r="B8">
            <v>1500</v>
          </cell>
        </row>
        <row r="9">
          <cell r="A9" t="str">
            <v>Group G</v>
          </cell>
          <cell r="B9">
            <v>2650</v>
          </cell>
        </row>
      </sheetData>
      <sheetData sheetId="9">
        <row r="3">
          <cell r="A3" t="str">
            <v xml:space="preserve">Group A </v>
          </cell>
        </row>
      </sheetData>
      <sheetData sheetId="10"/>
      <sheetData sheetId="11"/>
      <sheetData sheetId="12"/>
      <sheetData sheetId="13"/>
      <sheetData sheetId="14"/>
      <sheetData sheetId="15"/>
      <sheetData sheetId="16">
        <row r="2">
          <cell r="CK2">
            <v>42</v>
          </cell>
        </row>
      </sheetData>
      <sheetData sheetId="17"/>
      <sheetData sheetId="18"/>
      <sheetData sheetId="19"/>
      <sheetData sheetId="20"/>
      <sheetData sheetId="2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 Group"/>
      <sheetName val="Group A"/>
      <sheetName val="Group B"/>
      <sheetName val="Group C"/>
      <sheetName val="Group D"/>
      <sheetName val="Group E"/>
      <sheetName val="Group F"/>
      <sheetName val="Group G"/>
      <sheetName val="BF Nom Data Sample (v)"/>
      <sheetName val="BF Nom Data Sample"/>
      <sheetName val="585 Sample BD 08-11Clean (V)"/>
      <sheetName val="Reference List"/>
      <sheetName val="Est ABF-BF Sum"/>
      <sheetName val="Outliers"/>
      <sheetName val="Summary Results"/>
      <sheetName val="Summary Statistics"/>
      <sheetName val="Sheet2"/>
      <sheetName val="Sheet1"/>
      <sheetName val="BF Sample For Mo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16">
          <cell r="C16">
            <v>200</v>
          </cell>
        </row>
        <row r="17">
          <cell r="C17">
            <v>375</v>
          </cell>
        </row>
        <row r="18">
          <cell r="C18">
            <v>675</v>
          </cell>
        </row>
        <row r="19">
          <cell r="C19">
            <v>1050</v>
          </cell>
        </row>
        <row r="20">
          <cell r="C20">
            <v>1500</v>
          </cell>
        </row>
        <row r="21">
          <cell r="C21">
            <v>2650</v>
          </cell>
        </row>
        <row r="24">
          <cell r="C24">
            <v>2</v>
          </cell>
        </row>
        <row r="25">
          <cell r="C25">
            <v>3</v>
          </cell>
        </row>
        <row r="26">
          <cell r="C26">
            <v>4</v>
          </cell>
        </row>
        <row r="27">
          <cell r="C27">
            <v>5</v>
          </cell>
        </row>
        <row r="28">
          <cell r="C28">
            <v>6</v>
          </cell>
        </row>
        <row r="29">
          <cell r="C29">
            <v>7</v>
          </cell>
        </row>
        <row r="30">
          <cell r="C30">
            <v>8</v>
          </cell>
        </row>
      </sheetData>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5"/>
      <sheetName val="Data"/>
      <sheetName val="2010-11 For Use"/>
      <sheetName val="2009-10 For Use "/>
      <sheetName val="2008-09 For Use"/>
      <sheetName val="2007-08 For Use"/>
      <sheetName val="2006-07 For Use"/>
      <sheetName val="Sheet6"/>
      <sheetName val="phe1011 updated file"/>
      <sheetName val="Consolidated Data"/>
      <sheetName val="2010-11 Separations"/>
      <sheetName val="private patient adjustments"/>
      <sheetName val="Compiled Outeach Episodes"/>
      <sheetName val="Overall &amp; Nomination"/>
      <sheetName val="2010-11 Cost Recal"/>
      <sheetName val="Sheet11"/>
      <sheetName val="Sheet13"/>
      <sheetName val="Block Funded "/>
      <sheetName val="1011_APC from_0910_NWAU_calc"/>
      <sheetName val="phe1011 updated file (2)"/>
      <sheetName val="phe0910"/>
      <sheetName val="phe0809"/>
      <sheetName val="hospital_masterlist_20120907a"/>
      <sheetName val="Sheet1"/>
      <sheetName val="Sheet2"/>
      <sheetName val="Indexataion applied"/>
      <sheetName val="Model 12-02"/>
      <sheetName val="Referenc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37">
          <cell r="B37" t="str">
            <v>Modelled Hospitals</v>
          </cell>
        </row>
        <row r="38">
          <cell r="B38" t="str">
            <v>All Block Funded Inc Outliers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 Regions Results (2)"/>
      <sheetName val="2013_14 model results"/>
      <sheetName val="2010_11 model results"/>
      <sheetName val="Collapsed Regions Results"/>
      <sheetName val="All Regions Results"/>
      <sheetName val="Hospital inclusion override"/>
      <sheetName val="Model List"/>
      <sheetName val="Charts"/>
      <sheetName val="Nom Block Funded "/>
      <sheetName val="Released Graphs SRHWG"/>
      <sheetName val="Base Data Sheet- All Hosps"/>
      <sheetName val="Base Data All"/>
      <sheetName val="2010-11 Separations Sample Filt"/>
      <sheetName val="2010-11 Separations Modelled"/>
      <sheetName val="Base Summary"/>
      <sheetName val="Removed Hospitals"/>
      <sheetName val="Reference List"/>
      <sheetName val="Group Allocation"/>
      <sheetName val="LHN Results"/>
      <sheetName val="Attachment C - Model List"/>
      <sheetName val="Complete Table PA 1"/>
      <sheetName val="Complete Table Ind PA2"/>
      <sheetName val="Determination Tables 430"/>
    </sheetNames>
    <sheetDataSet>
      <sheetData sheetId="0"/>
      <sheetData sheetId="1">
        <row r="3">
          <cell r="C3">
            <v>4738129.6588244447</v>
          </cell>
        </row>
      </sheetData>
      <sheetData sheetId="2"/>
      <sheetData sheetId="3"/>
      <sheetData sheetId="4"/>
      <sheetData sheetId="5"/>
      <sheetData sheetId="6"/>
      <sheetData sheetId="7"/>
      <sheetData sheetId="8"/>
      <sheetData sheetId="9"/>
      <sheetData sheetId="10">
        <row r="7">
          <cell r="C7" t="str">
            <v>1185L2020</v>
          </cell>
        </row>
      </sheetData>
      <sheetData sheetId="11"/>
      <sheetData sheetId="12"/>
      <sheetData sheetId="13"/>
      <sheetData sheetId="14"/>
      <sheetData sheetId="15"/>
      <sheetData sheetId="16">
        <row r="7">
          <cell r="B7" t="str">
            <v>2008-09</v>
          </cell>
        </row>
        <row r="97">
          <cell r="B97" t="str">
            <v>Total Inc Outreach</v>
          </cell>
        </row>
        <row r="101">
          <cell r="B101" t="str">
            <v>Public NWAU</v>
          </cell>
        </row>
        <row r="102">
          <cell r="B102" t="str">
            <v>NWAU</v>
          </cell>
        </row>
        <row r="103">
          <cell r="B103" t="str">
            <v>Public NWAU Inc Outreach</v>
          </cell>
        </row>
        <row r="104">
          <cell r="B104" t="str">
            <v>NWAU Inc Outreach</v>
          </cell>
        </row>
        <row r="107">
          <cell r="B107" t="str">
            <v>Expenditure Inc Pri Accommodation</v>
          </cell>
        </row>
        <row r="108">
          <cell r="B108" t="str">
            <v>Expenditure Less Pri Accommodation</v>
          </cell>
        </row>
        <row r="109">
          <cell r="B109" t="str">
            <v>Expenditure Inc Pri Accommodation + Outreach</v>
          </cell>
        </row>
        <row r="110">
          <cell r="B110" t="str">
            <v>Expenditure Less Pri Accommodation + Outreach</v>
          </cell>
        </row>
      </sheetData>
      <sheetData sheetId="17"/>
      <sheetData sheetId="18"/>
      <sheetData sheetId="19"/>
      <sheetData sheetId="20"/>
      <sheetData sheetId="21"/>
      <sheetData sheetId="2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Summary Region Results"/>
      <sheetName val="NEC14 Indexed Results"/>
      <sheetName val="NEC14 Model Results"/>
      <sheetName val="NEC14 Model"/>
      <sheetName val="Modelled Data NEC14"/>
      <sheetName val="Hospital Inclusion Override"/>
      <sheetName val="Reference Data"/>
      <sheetName val="Nom Block Funded "/>
      <sheetName val="2010-11 Separations Sample Filt"/>
      <sheetName val="2010-11 Separations Modelled"/>
      <sheetName val="Base Summary"/>
      <sheetName val="Removed Hospitals"/>
      <sheetName val="Group Allocation"/>
    </sheetNames>
    <sheetDataSet>
      <sheetData sheetId="0" refreshError="1"/>
      <sheetData sheetId="1" refreshError="1"/>
      <sheetData sheetId="2"/>
      <sheetData sheetId="3" refreshError="1"/>
      <sheetData sheetId="4">
        <row r="18">
          <cell r="O18" t="str">
            <v>BALRANALD HEALTH SERVICE</v>
          </cell>
          <cell r="AC18">
            <v>3563501.631452573</v>
          </cell>
          <cell r="AM18">
            <v>3721178.4603553577</v>
          </cell>
        </row>
        <row r="19">
          <cell r="O19" t="str">
            <v>BARADINE MULTI PURPOSE SERVICE</v>
          </cell>
          <cell r="AC19">
            <v>2147300.9057043227</v>
          </cell>
          <cell r="AM19">
            <v>2460941.71267414</v>
          </cell>
        </row>
        <row r="20">
          <cell r="O20" t="str">
            <v>BARHAM HOSPITAL</v>
          </cell>
          <cell r="AC20">
            <v>3022334.3336965134</v>
          </cell>
          <cell r="AM20">
            <v>3721178.4603553577</v>
          </cell>
        </row>
        <row r="21">
          <cell r="O21" t="str">
            <v>BARRABA MULTI PURPOSE SERVICE</v>
          </cell>
          <cell r="AC21">
            <v>3443165.8607036709</v>
          </cell>
          <cell r="AM21">
            <v>3721178.4603553577</v>
          </cell>
        </row>
        <row r="22">
          <cell r="O22" t="str">
            <v>BATLOW HOSPITAL</v>
          </cell>
          <cell r="AC22">
            <v>2360264.4131145873</v>
          </cell>
          <cell r="AM22">
            <v>1569216.1883564331</v>
          </cell>
        </row>
        <row r="23">
          <cell r="O23" t="str">
            <v>BELLINGER RIVER DISTRICT HOSPITAL</v>
          </cell>
          <cell r="AC23">
            <v>8029576.7672007214</v>
          </cell>
          <cell r="AM23">
            <v>8158638.2535877107</v>
          </cell>
        </row>
        <row r="24">
          <cell r="O24" t="str">
            <v>BERRIGAN HOSPITAL</v>
          </cell>
          <cell r="AC24">
            <v>1558627.5850618815</v>
          </cell>
          <cell r="AM24">
            <v>1569216.1883564331</v>
          </cell>
        </row>
        <row r="25">
          <cell r="O25" t="str">
            <v>BINGARA MULTIPURPOSE SERVICE</v>
          </cell>
          <cell r="AC25">
            <v>2543126.0308226505</v>
          </cell>
          <cell r="AM25">
            <v>2850150.8094173362</v>
          </cell>
        </row>
        <row r="26">
          <cell r="O26" t="str">
            <v>BLAYNEY MULTIPURPOSE SERVICE</v>
          </cell>
          <cell r="AC26">
            <v>3032744.223613664</v>
          </cell>
          <cell r="AM26">
            <v>2538535.8074982758</v>
          </cell>
        </row>
        <row r="27">
          <cell r="O27" t="str">
            <v>BOGGABRI HEALTH SERVICE</v>
          </cell>
          <cell r="AC27">
            <v>1975679.8988116852</v>
          </cell>
          <cell r="AM27">
            <v>1569216.1883564331</v>
          </cell>
        </row>
        <row r="28">
          <cell r="O28" t="str">
            <v>BOMBALA HOSPITAL</v>
          </cell>
          <cell r="AC28">
            <v>2772429.900361218</v>
          </cell>
          <cell r="AM28">
            <v>2850150.8094173362</v>
          </cell>
        </row>
        <row r="29">
          <cell r="O29" t="str">
            <v>BONALBO HEALTH SERVICE</v>
          </cell>
          <cell r="AC29">
            <v>2522094.9064177833</v>
          </cell>
          <cell r="AM29">
            <v>3721178.4603553577</v>
          </cell>
        </row>
        <row r="30">
          <cell r="O30" t="str">
            <v>BOOROWA HOSPITAL</v>
          </cell>
          <cell r="AC30">
            <v>2619589.6601643041</v>
          </cell>
          <cell r="AM30">
            <v>2538535.8074982758</v>
          </cell>
        </row>
        <row r="31">
          <cell r="O31" t="str">
            <v>BOURKE MULTI PURPOSE SERVICE</v>
          </cell>
          <cell r="AC31">
            <v>7716048.8296011398</v>
          </cell>
          <cell r="AM31">
            <v>6382017.4973321818</v>
          </cell>
        </row>
        <row r="32">
          <cell r="O32" t="str">
            <v>BRAIDWOOD DISTRICT HOSPITAL</v>
          </cell>
          <cell r="AC32">
            <v>3408887.8464487311</v>
          </cell>
          <cell r="AM32">
            <v>2538535.8074982758</v>
          </cell>
        </row>
        <row r="33">
          <cell r="O33" t="str">
            <v>BREWARRINA MULTI PURPOSE SERVICE</v>
          </cell>
          <cell r="AC33">
            <v>3823778.8704800666</v>
          </cell>
          <cell r="AM33">
            <v>4034241.9309411868</v>
          </cell>
        </row>
        <row r="34">
          <cell r="O34" t="str">
            <v>BULAHDELAH COMMUNITY HOSPITAL</v>
          </cell>
          <cell r="AC34">
            <v>1711180.6400248434</v>
          </cell>
          <cell r="AM34">
            <v>2538535.8074982758</v>
          </cell>
        </row>
        <row r="35">
          <cell r="O35" t="str">
            <v>BULLI</v>
          </cell>
          <cell r="AC35">
            <v>16335180.866322126</v>
          </cell>
          <cell r="AM35">
            <v>21850944.757709451</v>
          </cell>
        </row>
        <row r="36">
          <cell r="O36" t="str">
            <v>BYRON DISTRICT HOSPITAL</v>
          </cell>
          <cell r="AC36">
            <v>9034203.3825159874</v>
          </cell>
          <cell r="AM36">
            <v>7525877.4748149579</v>
          </cell>
        </row>
        <row r="37">
          <cell r="O37" t="str">
            <v>CANOWINDRA HOSPITAL</v>
          </cell>
          <cell r="AC37">
            <v>3863890.3085095333</v>
          </cell>
          <cell r="AM37">
            <v>4878539.3946873276</v>
          </cell>
        </row>
        <row r="38">
          <cell r="O38" t="str">
            <v>CASINO AND DISTRICT MEMORIAL HOSPITAL</v>
          </cell>
          <cell r="AC38">
            <v>14162350.98961198</v>
          </cell>
          <cell r="AM38">
            <v>15456305.093855651</v>
          </cell>
        </row>
        <row r="39">
          <cell r="O39" t="str">
            <v>CESSNOCK DISTRICT HOSPITAL</v>
          </cell>
          <cell r="AC39">
            <v>22850116.222068969</v>
          </cell>
          <cell r="AM39">
            <v>16688892.28911286</v>
          </cell>
        </row>
        <row r="40">
          <cell r="O40" t="str">
            <v>COBAR HOSPITAL</v>
          </cell>
          <cell r="AC40">
            <v>4649878.4552258961</v>
          </cell>
          <cell r="AM40">
            <v>3044308.0654580346</v>
          </cell>
        </row>
        <row r="41">
          <cell r="O41" t="str">
            <v>COLLARENEBRI HEALTH SERVICE</v>
          </cell>
          <cell r="AC41">
            <v>2500618.4058128502</v>
          </cell>
          <cell r="AM41">
            <v>1389232.4476738058</v>
          </cell>
        </row>
        <row r="42">
          <cell r="O42" t="str">
            <v>CONDOBOLIN HOSPITAL</v>
          </cell>
          <cell r="AC42">
            <v>4615549.7671608096</v>
          </cell>
          <cell r="AM42">
            <v>3721178.4603553577</v>
          </cell>
        </row>
        <row r="43">
          <cell r="O43" t="str">
            <v>COOLAH MULTI PURPOSE SERVICE</v>
          </cell>
          <cell r="AC43">
            <v>2600201.1918391967</v>
          </cell>
          <cell r="AM43">
            <v>2850150.8094173362</v>
          </cell>
        </row>
        <row r="44">
          <cell r="O44" t="str">
            <v>COOLAMON HOSPITAL</v>
          </cell>
          <cell r="AC44">
            <v>1543536.0882586897</v>
          </cell>
          <cell r="AM44">
            <v>1778059.30083347</v>
          </cell>
        </row>
        <row r="45">
          <cell r="O45" t="str">
            <v>COOMA DISTRICT HOSPITAL</v>
          </cell>
          <cell r="AC45">
            <v>19254684.653007593</v>
          </cell>
          <cell r="AM45">
            <v>16037985.731620923</v>
          </cell>
        </row>
        <row r="46">
          <cell r="O46" t="str">
            <v>COONABARABRAN HOSPITAL</v>
          </cell>
          <cell r="AC46">
            <v>6573394.0026807841</v>
          </cell>
          <cell r="AM46">
            <v>4257450.6416903036</v>
          </cell>
        </row>
        <row r="47">
          <cell r="O47" t="str">
            <v>COONAMBLE HEALTH SERVICE</v>
          </cell>
          <cell r="AC47">
            <v>5053291.9064901266</v>
          </cell>
          <cell r="AM47">
            <v>8143953.5123579958</v>
          </cell>
        </row>
        <row r="48">
          <cell r="O48" t="str">
            <v>COOTAMUNDRA DISTRICT HOSPITAL</v>
          </cell>
          <cell r="AC48">
            <v>7441588.7950069141</v>
          </cell>
          <cell r="AM48">
            <v>7568472.0728126233</v>
          </cell>
        </row>
        <row r="49">
          <cell r="O49" t="str">
            <v>CORAL TREE FAMILY CENTRE</v>
          </cell>
          <cell r="AC49">
            <v>842330.44832901191</v>
          </cell>
          <cell r="AM49">
            <v>0</v>
          </cell>
        </row>
        <row r="50">
          <cell r="O50" t="str">
            <v>COROWA HOSPITAL</v>
          </cell>
          <cell r="AC50">
            <v>9143717.2633461561</v>
          </cell>
          <cell r="AM50">
            <v>7400948.1839125417</v>
          </cell>
        </row>
        <row r="51">
          <cell r="O51" t="str">
            <v>COWRA HOSPITAL</v>
          </cell>
          <cell r="AC51">
            <v>13116976.024914747</v>
          </cell>
          <cell r="AM51">
            <v>15536056.785849897</v>
          </cell>
        </row>
        <row r="52">
          <cell r="O52" t="str">
            <v>CROOKWELL HOSPITAL</v>
          </cell>
          <cell r="AC52">
            <v>4728142.4781034514</v>
          </cell>
          <cell r="AM52">
            <v>4878539.3946873276</v>
          </cell>
        </row>
        <row r="53">
          <cell r="O53" t="str">
            <v>CUDAL</v>
          </cell>
          <cell r="AC53">
            <v>12995.041678224998</v>
          </cell>
          <cell r="AM53">
            <v>23391.075020804994</v>
          </cell>
        </row>
        <row r="54">
          <cell r="O54" t="str">
            <v>CULCAIRN HOSPITAL</v>
          </cell>
          <cell r="AC54">
            <v>2546769.5652737529</v>
          </cell>
          <cell r="AM54">
            <v>2538535.8074982758</v>
          </cell>
        </row>
        <row r="55">
          <cell r="O55" t="str">
            <v>DELEGATE (MPS)</v>
          </cell>
          <cell r="AC55">
            <v>1399559.2392944694</v>
          </cell>
          <cell r="AM55">
            <v>1569216.1883564331</v>
          </cell>
        </row>
        <row r="56">
          <cell r="O56" t="str">
            <v>DENILIQUIN HOSPITAL</v>
          </cell>
          <cell r="AC56">
            <v>18316077.283408437</v>
          </cell>
          <cell r="AM56">
            <v>15634129.147782058</v>
          </cell>
        </row>
        <row r="57">
          <cell r="O57" t="str">
            <v>DENMAN MUSWELLBROOK (MPS)</v>
          </cell>
          <cell r="AC57">
            <v>1500308.5171316618</v>
          </cell>
          <cell r="AM57">
            <v>1778059.30083347</v>
          </cell>
        </row>
        <row r="58">
          <cell r="O58" t="str">
            <v>DORRIGO MULTI PURPOSE SERVICE</v>
          </cell>
          <cell r="AC58">
            <v>3369863.3715773658</v>
          </cell>
          <cell r="AM58">
            <v>2850150.8094173362</v>
          </cell>
        </row>
        <row r="59">
          <cell r="O59" t="str">
            <v>DUNEDOO WAR MEMORIAL HEALTH SERVICE</v>
          </cell>
          <cell r="AC59">
            <v>1863744.6486247871</v>
          </cell>
          <cell r="AM59">
            <v>1569216.1883564331</v>
          </cell>
        </row>
        <row r="60">
          <cell r="O60" t="str">
            <v>DUNGOG COMMUNITY HOSPITAL</v>
          </cell>
          <cell r="AC60">
            <v>2691030.4666357348</v>
          </cell>
          <cell r="AM60">
            <v>2538535.8074982758</v>
          </cell>
        </row>
        <row r="61">
          <cell r="O61" t="str">
            <v>EMMAVILLE MULIT PURPOSE SERVICE</v>
          </cell>
          <cell r="AC61">
            <v>1608138.7880453928</v>
          </cell>
          <cell r="AM61">
            <v>1127023.4631969093</v>
          </cell>
        </row>
        <row r="62">
          <cell r="O62" t="str">
            <v>EUGOWRA HOSPITAL</v>
          </cell>
          <cell r="AC62">
            <v>1959307.7945084067</v>
          </cell>
          <cell r="AM62">
            <v>2850150.8094173362</v>
          </cell>
        </row>
        <row r="63">
          <cell r="O63" t="str">
            <v>FINLEY HOSPITAL</v>
          </cell>
          <cell r="AC63">
            <v>3588374.0378033048</v>
          </cell>
          <cell r="AM63">
            <v>4061513.472388186</v>
          </cell>
        </row>
        <row r="64">
          <cell r="O64" t="str">
            <v>FORBES DISTRICT HOSPITAL</v>
          </cell>
          <cell r="AC64">
            <v>13244670.352426555</v>
          </cell>
          <cell r="AM64">
            <v>15018616.501918565</v>
          </cell>
        </row>
        <row r="65">
          <cell r="O65" t="str">
            <v>FORENSIC HOSPITAL</v>
          </cell>
          <cell r="AC65">
            <v>50563292.26020804</v>
          </cell>
          <cell r="AM65">
            <v>0</v>
          </cell>
        </row>
        <row r="66">
          <cell r="O66" t="str">
            <v>GILGANDRA MULTI PURPOSE SERVICE</v>
          </cell>
          <cell r="AC66">
            <v>5010616.2057369389</v>
          </cell>
          <cell r="AM66">
            <v>3721178.4603553577</v>
          </cell>
        </row>
        <row r="67">
          <cell r="O67" t="str">
            <v>GLEN INNES HOSPITAL</v>
          </cell>
          <cell r="AC67">
            <v>7495348.7003670093</v>
          </cell>
          <cell r="AM67">
            <v>7842196.1492970129</v>
          </cell>
        </row>
        <row r="68">
          <cell r="O68" t="str">
            <v>GLOUCESTER SOLDIERS MEMORIAL HOSPITAL</v>
          </cell>
          <cell r="AC68">
            <v>5396935.7820671536</v>
          </cell>
          <cell r="AM68">
            <v>4878539.3946873276</v>
          </cell>
        </row>
        <row r="69">
          <cell r="O69" t="str">
            <v>GOODOOGA</v>
          </cell>
          <cell r="AC69">
            <v>887606</v>
          </cell>
          <cell r="AM69">
            <v>1047427.8921798797</v>
          </cell>
        </row>
        <row r="70">
          <cell r="O70" t="str">
            <v>GOWER WILSON MEMORIAL HOSPITAL</v>
          </cell>
          <cell r="AC70">
            <v>512338.99438123242</v>
          </cell>
          <cell r="AM70">
            <v>922210.18988621829</v>
          </cell>
        </row>
        <row r="71">
          <cell r="O71" t="str">
            <v>GRENFELL HEALTH SERVICE</v>
          </cell>
          <cell r="AC71">
            <v>3519225.8245224124</v>
          </cell>
          <cell r="AM71">
            <v>1955125.4580680069</v>
          </cell>
        </row>
        <row r="72">
          <cell r="O72" t="str">
            <v>GULARGAMBONE MULTI PURPOSE SERVICE</v>
          </cell>
          <cell r="AC72">
            <v>1119271.2254230978</v>
          </cell>
          <cell r="AM72">
            <v>1127023.4631969093</v>
          </cell>
        </row>
        <row r="73">
          <cell r="O73" t="str">
            <v>GULGONG HEALTH SERVICE</v>
          </cell>
          <cell r="AC73">
            <v>1307910.75</v>
          </cell>
          <cell r="AM73">
            <v>2354239.35</v>
          </cell>
        </row>
        <row r="74">
          <cell r="O74" t="str">
            <v>GUNDAGAI HOSPITAL</v>
          </cell>
          <cell r="AC74">
            <v>4070384.630262523</v>
          </cell>
          <cell r="AM74">
            <v>4878539.3946873276</v>
          </cell>
        </row>
        <row r="75">
          <cell r="O75" t="str">
            <v>GUNNEDAH DISTRICT HEALTH SERVICE</v>
          </cell>
          <cell r="AC75">
            <v>10434327.66353857</v>
          </cell>
          <cell r="AM75">
            <v>14772829.709445458</v>
          </cell>
        </row>
        <row r="76">
          <cell r="O76" t="str">
            <v>GUYRA MULTI PURPOSE SERVICE</v>
          </cell>
          <cell r="AC76">
            <v>2323462.5300509417</v>
          </cell>
          <cell r="AM76">
            <v>2850150.8094173362</v>
          </cell>
        </row>
        <row r="77">
          <cell r="O77" t="str">
            <v>HARDEN HOSPITAL</v>
          </cell>
          <cell r="AC77">
            <v>4592501.4648027997</v>
          </cell>
          <cell r="AM77">
            <v>2551389.7026682221</v>
          </cell>
        </row>
        <row r="78">
          <cell r="O78" t="str">
            <v>HAY DISTRICT HOSPITAL</v>
          </cell>
          <cell r="AC78">
            <v>3541407.7004598863</v>
          </cell>
          <cell r="AM78">
            <v>4257450.6416903036</v>
          </cell>
        </row>
        <row r="79">
          <cell r="O79" t="str">
            <v>HENTY HOSPITAL</v>
          </cell>
          <cell r="AC79">
            <v>1624236.7484504818</v>
          </cell>
          <cell r="AM79">
            <v>1778059.30083347</v>
          </cell>
        </row>
        <row r="80">
          <cell r="O80" t="str">
            <v>HILLSTON HOSPITAL</v>
          </cell>
          <cell r="AC80">
            <v>2052197.3844755767</v>
          </cell>
          <cell r="AM80">
            <v>2460941.71267414</v>
          </cell>
        </row>
        <row r="81">
          <cell r="O81" t="str">
            <v>HOLBROOK HOSPITAL</v>
          </cell>
          <cell r="AC81">
            <v>2984355.3836656767</v>
          </cell>
          <cell r="AM81">
            <v>2538535.8074982758</v>
          </cell>
        </row>
        <row r="82">
          <cell r="O82" t="str">
            <v>ILLAWARRA MENTAL HEALTH SERVICES</v>
          </cell>
          <cell r="AC82">
            <v>6451663.5</v>
          </cell>
          <cell r="AM82">
            <v>0</v>
          </cell>
        </row>
        <row r="83">
          <cell r="O83" t="str">
            <v>INVERELL DISTRICT HOSPITAL</v>
          </cell>
          <cell r="AC83">
            <v>16449200.751486327</v>
          </cell>
          <cell r="AM83">
            <v>15363771.049007632</v>
          </cell>
        </row>
        <row r="84">
          <cell r="O84" t="str">
            <v>INVERELL TINGHA</v>
          </cell>
          <cell r="AC84">
            <v>1637072.6159050344</v>
          </cell>
          <cell r="AM84">
            <v>1569216.1883564331</v>
          </cell>
        </row>
        <row r="85">
          <cell r="O85" t="str">
            <v>IVANHOE</v>
          </cell>
          <cell r="AC85">
            <v>746420</v>
          </cell>
          <cell r="AM85">
            <v>1047427.8921798797</v>
          </cell>
        </row>
        <row r="86">
          <cell r="O86" t="str">
            <v>JAMES FLETCHER - MORISSET</v>
          </cell>
          <cell r="AC86">
            <v>25002371.076552965</v>
          </cell>
          <cell r="AM86">
            <v>0</v>
          </cell>
        </row>
        <row r="87">
          <cell r="O87" t="str">
            <v>JERILDERIE HOSPITAL</v>
          </cell>
          <cell r="AC87">
            <v>1671501.1214630522</v>
          </cell>
          <cell r="AM87">
            <v>1127023.4631969093</v>
          </cell>
        </row>
        <row r="88">
          <cell r="O88" t="str">
            <v>JUNEE HOSPITAL</v>
          </cell>
          <cell r="AC88">
            <v>4762459.4929087814</v>
          </cell>
          <cell r="AM88">
            <v>4061513.472388186</v>
          </cell>
        </row>
        <row r="89">
          <cell r="O89" t="str">
            <v>KARITANE</v>
          </cell>
          <cell r="AC89">
            <v>5476010</v>
          </cell>
          <cell r="AM89">
            <v>6163046.4908225313</v>
          </cell>
        </row>
        <row r="90">
          <cell r="O90" t="str">
            <v>KENMORE HOSPITAL</v>
          </cell>
          <cell r="AC90">
            <v>10083584.069690639</v>
          </cell>
          <cell r="AM90">
            <v>0</v>
          </cell>
        </row>
        <row r="91">
          <cell r="O91" t="str">
            <v>KIAMA HOSPITAL</v>
          </cell>
          <cell r="AC91">
            <v>4077640.9673572872</v>
          </cell>
          <cell r="AM91">
            <v>7339753.7412431166</v>
          </cell>
        </row>
        <row r="92">
          <cell r="O92" t="str">
            <v>KYOGLE MEMORIAL MULTI PURPOSE SERVICE</v>
          </cell>
          <cell r="AC92">
            <v>6417003.975233512</v>
          </cell>
          <cell r="AM92">
            <v>4878539.3946873276</v>
          </cell>
        </row>
        <row r="93">
          <cell r="O93" t="str">
            <v>LAKE CARGELLIGO MULTI PURPOSE SERVICE</v>
          </cell>
          <cell r="AC93">
            <v>3789693.0423243856</v>
          </cell>
          <cell r="AM93">
            <v>2460941.71267414</v>
          </cell>
        </row>
        <row r="94">
          <cell r="O94" t="str">
            <v>LEETON HOSPITAL</v>
          </cell>
          <cell r="AC94">
            <v>11699989.985461669</v>
          </cell>
          <cell r="AM94">
            <v>7903272.7798072342</v>
          </cell>
        </row>
        <row r="95">
          <cell r="O95" t="str">
            <v>LIGHTNING RIDGE MULTIPURPOSE HEALTH SERVICE</v>
          </cell>
          <cell r="AC95">
            <v>5329271.2065693736</v>
          </cell>
          <cell r="AM95">
            <v>5840754.3328101011</v>
          </cell>
        </row>
        <row r="96">
          <cell r="O96" t="str">
            <v>LISMORE BASE HOSPITAL - RIVERLANDS DRUG &amp; ALCOHOL SERVICE</v>
          </cell>
          <cell r="AC96">
            <v>2339960.8493627631</v>
          </cell>
          <cell r="AM96">
            <v>4211929.5288529731</v>
          </cell>
        </row>
        <row r="97">
          <cell r="O97" t="str">
            <v>LITHGOW INTEGRATED HEALTH SERVICE</v>
          </cell>
          <cell r="AC97">
            <v>25658730.361843694</v>
          </cell>
          <cell r="AM97">
            <v>16186075.66988302</v>
          </cell>
        </row>
        <row r="98">
          <cell r="O98" t="str">
            <v>LOCKHART &amp; DISTRICT HOSPITAL</v>
          </cell>
          <cell r="AC98">
            <v>1802308.1874849731</v>
          </cell>
          <cell r="AM98">
            <v>2850150.8094173362</v>
          </cell>
        </row>
        <row r="99">
          <cell r="O99" t="str">
            <v>MACKSVILLE HEALTH CAMPUS</v>
          </cell>
          <cell r="AC99">
            <v>15242633.686827004</v>
          </cell>
          <cell r="AM99">
            <v>15091626.588081518</v>
          </cell>
        </row>
        <row r="100">
          <cell r="O100" t="str">
            <v>MACLEAN DISTRICT HOSPITAL</v>
          </cell>
          <cell r="AC100">
            <v>14323425.858526012</v>
          </cell>
          <cell r="AM100">
            <v>15539009.349249618</v>
          </cell>
        </row>
        <row r="101">
          <cell r="O101" t="str">
            <v>MANILLA HEALTH SERVICE</v>
          </cell>
          <cell r="AC101">
            <v>4037764.2073091636</v>
          </cell>
          <cell r="AM101">
            <v>4257450.6416903036</v>
          </cell>
        </row>
        <row r="102">
          <cell r="O102" t="str">
            <v>MENINDEE</v>
          </cell>
          <cell r="AC102">
            <v>1035966</v>
          </cell>
          <cell r="AM102">
            <v>1022952.9309818082</v>
          </cell>
        </row>
        <row r="103">
          <cell r="O103" t="str">
            <v>MERRIWA COMMUNITY HOSPITAL</v>
          </cell>
          <cell r="AC103">
            <v>1554435.2060359316</v>
          </cell>
          <cell r="AM103">
            <v>1569216.1883564331</v>
          </cell>
        </row>
        <row r="104">
          <cell r="O104" t="str">
            <v>MILTON ULLADULLA HOSPITAL</v>
          </cell>
          <cell r="AC104">
            <v>12623419.577785505</v>
          </cell>
          <cell r="AM104">
            <v>15493420.77523376</v>
          </cell>
        </row>
        <row r="105">
          <cell r="O105" t="str">
            <v>MOLONG HOSPITAL</v>
          </cell>
          <cell r="AC105">
            <v>3938885.4227101412</v>
          </cell>
          <cell r="AM105">
            <v>4061513.472388186</v>
          </cell>
        </row>
        <row r="106">
          <cell r="O106" t="str">
            <v>MOREE DISTRICT HEALTH SERVICE</v>
          </cell>
          <cell r="AC106">
            <v>14815268.794304715</v>
          </cell>
          <cell r="AM106">
            <v>15126578.048792703</v>
          </cell>
        </row>
        <row r="107">
          <cell r="O107" t="str">
            <v>MUDGEE HEALTH SERVICE</v>
          </cell>
          <cell r="AC107">
            <v>16632971.231132684</v>
          </cell>
          <cell r="AM107">
            <v>15633452.638278954</v>
          </cell>
        </row>
        <row r="108">
          <cell r="O108" t="str">
            <v>MULLUMBIMBY &amp; DISTRICT WAR MEMORIAL HOSPITAL</v>
          </cell>
          <cell r="AC108">
            <v>7806090.2304558111</v>
          </cell>
          <cell r="AM108">
            <v>7355641.6834817687</v>
          </cell>
        </row>
        <row r="109">
          <cell r="O109" t="str">
            <v>MUSWELLBROOK DISTRICT HEALTH SERVICE</v>
          </cell>
          <cell r="AC109">
            <v>13432497.454029564</v>
          </cell>
          <cell r="AM109">
            <v>15245134.052224642</v>
          </cell>
        </row>
        <row r="110">
          <cell r="O110" t="str">
            <v>NARRABRI DISTRICT HEALTH SERVICE</v>
          </cell>
          <cell r="AC110">
            <v>9591936.0170408115</v>
          </cell>
          <cell r="AM110">
            <v>8141338.176804306</v>
          </cell>
        </row>
        <row r="111">
          <cell r="O111" t="str">
            <v>NARRANDERA HOSPITAL</v>
          </cell>
          <cell r="AC111">
            <v>7677339.5059519634</v>
          </cell>
          <cell r="AM111">
            <v>7935033.2457356704</v>
          </cell>
        </row>
        <row r="112">
          <cell r="O112" t="str">
            <v>NARROMINE HEALTH SERVICE</v>
          </cell>
          <cell r="AC112">
            <v>4614871.8021634324</v>
          </cell>
          <cell r="AM112">
            <v>4257450.6416903036</v>
          </cell>
        </row>
        <row r="113">
          <cell r="O113" t="str">
            <v>NIMBIN MULTI PURPOSE SERVICE</v>
          </cell>
          <cell r="AC113">
            <v>2418561.6350403791</v>
          </cell>
          <cell r="AM113">
            <v>2538535.8074982758</v>
          </cell>
        </row>
        <row r="114">
          <cell r="O114" t="str">
            <v>NOLAN HOUSE AT ALBURY BASE HOSPITAL</v>
          </cell>
          <cell r="AC114">
            <v>0</v>
          </cell>
          <cell r="AM114">
            <v>0</v>
          </cell>
        </row>
        <row r="115">
          <cell r="O115" t="str">
            <v>NSCCAHS ACUTE AND POST-ACUTE CENTRE</v>
          </cell>
          <cell r="AC115">
            <v>8007852.8153209789</v>
          </cell>
          <cell r="AM115">
            <v>7146947.4534910265</v>
          </cell>
        </row>
        <row r="116">
          <cell r="O116" t="str">
            <v>NYNGAN HEALTH SERVICE</v>
          </cell>
          <cell r="AC116">
            <v>3657574.7508657333</v>
          </cell>
          <cell r="AM116">
            <v>2460941.71267414</v>
          </cell>
        </row>
        <row r="117">
          <cell r="O117" t="str">
            <v>OBERON MULTI PURPOSE SERVICE</v>
          </cell>
          <cell r="AC117">
            <v>3551518.637893517</v>
          </cell>
          <cell r="AM117">
            <v>2538535.8074982758</v>
          </cell>
        </row>
        <row r="118">
          <cell r="O118" t="str">
            <v>PAMBULA DISTRICT HOSPITAL</v>
          </cell>
          <cell r="AC118">
            <v>7952959.1822716976</v>
          </cell>
          <cell r="AM118">
            <v>7988624.3090155628</v>
          </cell>
        </row>
        <row r="119">
          <cell r="O119" t="str">
            <v>PARKES HEALTH SERVICE</v>
          </cell>
          <cell r="AC119">
            <v>13984106.275621694</v>
          </cell>
          <cell r="AM119">
            <v>15067829.669642892</v>
          </cell>
        </row>
        <row r="120">
          <cell r="O120" t="str">
            <v>PEAK HILL HOSPITAL</v>
          </cell>
          <cell r="AC120">
            <v>1470280.6074016618</v>
          </cell>
          <cell r="AM120">
            <v>2646505.0933229909</v>
          </cell>
        </row>
        <row r="121">
          <cell r="O121" t="str">
            <v>PORTLAND TABULAM HEALTH CENTRE</v>
          </cell>
          <cell r="AC121">
            <v>1203512.8111803664</v>
          </cell>
          <cell r="AM121">
            <v>1027611.2992944214</v>
          </cell>
        </row>
        <row r="122">
          <cell r="O122" t="str">
            <v>PRINCE ALBERT MEMORIAL TENTERFIELD</v>
          </cell>
          <cell r="AC122">
            <v>3370927.6265528752</v>
          </cell>
          <cell r="AM122">
            <v>3721178.4603553577</v>
          </cell>
        </row>
        <row r="123">
          <cell r="O123" t="str">
            <v>QUIRINDI COMMUNITY HOSPITAL</v>
          </cell>
          <cell r="AC123">
            <v>4863159.0235544005</v>
          </cell>
          <cell r="AM123">
            <v>3721178.4603553577</v>
          </cell>
        </row>
        <row r="124">
          <cell r="O124" t="str">
            <v>RNS - SYDNEY DIALYSIS CENTRE</v>
          </cell>
          <cell r="AC124">
            <v>4465105.5645479662</v>
          </cell>
          <cell r="AM124">
            <v>5780749.2455177084</v>
          </cell>
        </row>
        <row r="125">
          <cell r="O125" t="str">
            <v>RYLSTONE HEALTH SERVICE</v>
          </cell>
          <cell r="AC125">
            <v>3046969.7545910832</v>
          </cell>
          <cell r="AM125">
            <v>2850150.8094173362</v>
          </cell>
        </row>
        <row r="126">
          <cell r="O126" t="str">
            <v>SCONE DISTRICT HOSPITAL</v>
          </cell>
          <cell r="AC126">
            <v>8181552.4270558748</v>
          </cell>
          <cell r="AM126">
            <v>7446716.243367767</v>
          </cell>
        </row>
        <row r="127">
          <cell r="O127" t="str">
            <v>SINGLETON DISTRICT HOSPITAL</v>
          </cell>
          <cell r="AC127">
            <v>15666577.588372735</v>
          </cell>
          <cell r="AM127">
            <v>15526153.018231729</v>
          </cell>
        </row>
        <row r="128">
          <cell r="O128" t="str">
            <v>ST VINCENT'S LISMORE</v>
          </cell>
          <cell r="AC128">
            <v>1382043.2668407091</v>
          </cell>
          <cell r="AM128">
            <v>1778059.30083347</v>
          </cell>
        </row>
        <row r="129">
          <cell r="O129" t="str">
            <v>SYDNEY DENTAL</v>
          </cell>
          <cell r="AC129">
            <v>35437497.527970083</v>
          </cell>
          <cell r="AM129">
            <v>24950125.252394337</v>
          </cell>
        </row>
        <row r="130">
          <cell r="O130" t="str">
            <v>TEMORA HOSPITAL</v>
          </cell>
          <cell r="AC130">
            <v>7278288.1505989144</v>
          </cell>
          <cell r="AM130">
            <v>7952135.0365670351</v>
          </cell>
        </row>
        <row r="131">
          <cell r="O131" t="str">
            <v>THE CAMPBELL HOSPITAL, CORAKI</v>
          </cell>
          <cell r="AC131">
            <v>1179027.497182538</v>
          </cell>
          <cell r="AM131">
            <v>1778059.30083347</v>
          </cell>
        </row>
        <row r="132">
          <cell r="O132" t="str">
            <v>THOMAS WALKER</v>
          </cell>
          <cell r="AC132">
            <v>3965054.3730116468</v>
          </cell>
          <cell r="AM132">
            <v>0</v>
          </cell>
        </row>
        <row r="133">
          <cell r="O133" t="str">
            <v>TIBOOBURRA</v>
          </cell>
          <cell r="AC133">
            <v>378390.90967294748</v>
          </cell>
          <cell r="AM133">
            <v>681103.63741130545</v>
          </cell>
        </row>
        <row r="134">
          <cell r="O134" t="str">
            <v>TOCUMWAL HOSPITAL</v>
          </cell>
          <cell r="AC134">
            <v>2271876.4258509777</v>
          </cell>
          <cell r="AM134">
            <v>2538535.8074982758</v>
          </cell>
        </row>
        <row r="135">
          <cell r="O135" t="str">
            <v>TOMAREE COMMUNITY HOSPITAL</v>
          </cell>
          <cell r="AC135">
            <v>5924852.8206596738</v>
          </cell>
          <cell r="AM135">
            <v>7420419.712081085</v>
          </cell>
        </row>
        <row r="136">
          <cell r="O136" t="str">
            <v>TOTTENHAM HOSPITAL</v>
          </cell>
          <cell r="AC136">
            <v>1372434.0180196443</v>
          </cell>
          <cell r="AM136">
            <v>949792.18398166005</v>
          </cell>
        </row>
        <row r="137">
          <cell r="O137" t="str">
            <v>TRANGIE MULTI PURPOSE HEALTH SERVICE</v>
          </cell>
          <cell r="AC137">
            <v>1904154.2000031716</v>
          </cell>
          <cell r="AM137">
            <v>1569216.1883564331</v>
          </cell>
        </row>
        <row r="138">
          <cell r="O138" t="str">
            <v>TRESILLIAN FAMILY CARE CENTRE - BELMORE</v>
          </cell>
          <cell r="AC138">
            <v>8007034.3350530369</v>
          </cell>
          <cell r="AM138">
            <v>14412661.803095466</v>
          </cell>
        </row>
        <row r="139">
          <cell r="O139" t="str">
            <v>TRESILLIAN NEPEAN (KINGSWOOD)</v>
          </cell>
          <cell r="AC139">
            <v>2451344.8760053506</v>
          </cell>
          <cell r="AM139">
            <v>4412420.7768096309</v>
          </cell>
        </row>
        <row r="140">
          <cell r="O140" t="str">
            <v>TRUNDLE MULTI PURPOSE SERVICE</v>
          </cell>
          <cell r="AC140">
            <v>1600214.3712478592</v>
          </cell>
          <cell r="AM140">
            <v>1127023.4631969093</v>
          </cell>
        </row>
        <row r="141">
          <cell r="O141" t="str">
            <v>TULLAMORE MULTI PURPOSE HEALTH SERVICE</v>
          </cell>
          <cell r="AC141">
            <v>1327380.1917505441</v>
          </cell>
          <cell r="AM141">
            <v>1127023.4631969093</v>
          </cell>
        </row>
        <row r="142">
          <cell r="O142" t="str">
            <v>TUMBARUMBA DISTRICT HOSPITAL</v>
          </cell>
          <cell r="AC142">
            <v>2999089.7757582692</v>
          </cell>
          <cell r="AM142">
            <v>2850150.8094173362</v>
          </cell>
        </row>
        <row r="143">
          <cell r="O143" t="str">
            <v>TUMUT HOSPITAL</v>
          </cell>
          <cell r="AC143">
            <v>8614968.824058719</v>
          </cell>
          <cell r="AM143">
            <v>7589384.7255801018</v>
          </cell>
        </row>
        <row r="144">
          <cell r="O144" t="str">
            <v>URANA HOSPITAL</v>
          </cell>
          <cell r="AC144">
            <v>1656690.4728617703</v>
          </cell>
          <cell r="AM144">
            <v>1127023.4631969093</v>
          </cell>
        </row>
        <row r="145">
          <cell r="O145" t="str">
            <v>URBENVILLE MULTI PURPOSE SERVICE</v>
          </cell>
          <cell r="AC145">
            <v>2170940.6451432407</v>
          </cell>
          <cell r="AM145">
            <v>1569216.1883564331</v>
          </cell>
        </row>
        <row r="146">
          <cell r="O146" t="str">
            <v>WALCHA MULTIPURPOSE SERVICE</v>
          </cell>
          <cell r="AC146">
            <v>2435034.2295430475</v>
          </cell>
          <cell r="AM146">
            <v>2850150.8094173362</v>
          </cell>
        </row>
        <row r="147">
          <cell r="O147" t="str">
            <v>WALGETT HEALTH SERVICE</v>
          </cell>
          <cell r="AC147">
            <v>6259047.2627839865</v>
          </cell>
          <cell r="AM147">
            <v>5840754.3328101011</v>
          </cell>
        </row>
        <row r="148">
          <cell r="O148" t="str">
            <v>WARIALDA MULTIPURPOSE SERVICE</v>
          </cell>
          <cell r="AC148">
            <v>2716261.6347243036</v>
          </cell>
          <cell r="AM148">
            <v>2850150.8094173362</v>
          </cell>
        </row>
        <row r="149">
          <cell r="O149" t="str">
            <v>WARREN MULTI PURPOSE HEALTH SERVICE</v>
          </cell>
          <cell r="AC149">
            <v>4364358.5713273734</v>
          </cell>
          <cell r="AM149">
            <v>4257450.6416903036</v>
          </cell>
        </row>
        <row r="150">
          <cell r="O150" t="str">
            <v>WAUCHOPE DISTRICT MEMORIAL HOSPITAL</v>
          </cell>
          <cell r="AC150">
            <v>8802334.9297575019</v>
          </cell>
          <cell r="AM150">
            <v>7838111.8519370742</v>
          </cell>
        </row>
        <row r="151">
          <cell r="O151" t="str">
            <v>WEE WAA HEALTH SERVICE</v>
          </cell>
          <cell r="AC151">
            <v>3405073.1742437258</v>
          </cell>
          <cell r="AM151">
            <v>3721178.4603553577</v>
          </cell>
        </row>
        <row r="152">
          <cell r="O152" t="str">
            <v>WELLINGTON HOSPITAL</v>
          </cell>
          <cell r="AC152">
            <v>6493343.0387221398</v>
          </cell>
          <cell r="AM152">
            <v>8163564.5217955029</v>
          </cell>
        </row>
        <row r="153">
          <cell r="O153" t="str">
            <v>WENTWORTH DISTRICT HOSPITAL AND HEALTH SERVICE</v>
          </cell>
          <cell r="AC153">
            <v>2276716.0289074495</v>
          </cell>
          <cell r="AM153">
            <v>3721178.4603553577</v>
          </cell>
        </row>
        <row r="154">
          <cell r="O154" t="str">
            <v>WENTWORTH PSYCHIATRIC SERVICES</v>
          </cell>
          <cell r="AC154">
            <v>0</v>
          </cell>
          <cell r="AM154">
            <v>0</v>
          </cell>
        </row>
        <row r="155">
          <cell r="O155" t="str">
            <v>WERRIS CREEK COMMUNITY HOSPITAL</v>
          </cell>
          <cell r="AC155">
            <v>1980306.500206629</v>
          </cell>
          <cell r="AM155">
            <v>3564551.7003719322</v>
          </cell>
        </row>
        <row r="156">
          <cell r="O156" t="str">
            <v>WEST WYALONG HOSPITAL</v>
          </cell>
          <cell r="AC156">
            <v>4720433.7394365026</v>
          </cell>
          <cell r="AM156">
            <v>3721178.4603553577</v>
          </cell>
        </row>
        <row r="157">
          <cell r="O157" t="str">
            <v>WESTMEAD DENTAL SERVICE</v>
          </cell>
          <cell r="AC157">
            <v>39929696.301583342</v>
          </cell>
          <cell r="AM157">
            <v>21520646.693833493</v>
          </cell>
        </row>
        <row r="158">
          <cell r="O158" t="str">
            <v>WILCANNIA HEALTH SERVICE</v>
          </cell>
          <cell r="AC158">
            <v>2208986.7544047907</v>
          </cell>
          <cell r="AM158">
            <v>2331248.2521894556</v>
          </cell>
        </row>
        <row r="159">
          <cell r="O159" t="str">
            <v>WILSON MEMORIAL COMMUNITY HOSPITAL</v>
          </cell>
          <cell r="AC159">
            <v>1840564.9922316091</v>
          </cell>
          <cell r="AM159">
            <v>2850150.8094173362</v>
          </cell>
        </row>
        <row r="160">
          <cell r="O160" t="str">
            <v>WINGHAM COMMUNITY HOSPITAL</v>
          </cell>
          <cell r="AC160">
            <v>8013855.0547633348</v>
          </cell>
          <cell r="AM160">
            <v>7240606.2840010338</v>
          </cell>
        </row>
        <row r="161">
          <cell r="O161" t="str">
            <v>YASS DISTRICT HOSPITAL</v>
          </cell>
          <cell r="AC161">
            <v>5829262.6746531762</v>
          </cell>
          <cell r="AM161">
            <v>4878539.3946873276</v>
          </cell>
        </row>
        <row r="162">
          <cell r="O162" t="str">
            <v>YOUNG DISTRICT HOSPITAL</v>
          </cell>
          <cell r="AC162">
            <v>13550101.261252081</v>
          </cell>
          <cell r="AM162">
            <v>15252928.316061623</v>
          </cell>
        </row>
        <row r="163">
          <cell r="O163" t="str">
            <v>ALEXANDRA DISTRICT HOSPITAL</v>
          </cell>
          <cell r="AC163">
            <v>5334756.6534827072</v>
          </cell>
          <cell r="AM163">
            <v>4878539.3946873276</v>
          </cell>
        </row>
        <row r="164">
          <cell r="O164" t="str">
            <v>ALPINE HEALTH (BRIGHT)</v>
          </cell>
          <cell r="AC164">
            <v>1513633.2937427</v>
          </cell>
          <cell r="AM164">
            <v>2724539.9287368599</v>
          </cell>
        </row>
        <row r="165">
          <cell r="O165" t="str">
            <v>ALPINE HEALTH (MOUNT BEAUTY)</v>
          </cell>
          <cell r="AC165">
            <v>1622694.5328751244</v>
          </cell>
          <cell r="AM165">
            <v>1569216.1883564331</v>
          </cell>
        </row>
        <row r="166">
          <cell r="O166" t="str">
            <v>ALPINE HEALTH (MYRTLEFORD)</v>
          </cell>
          <cell r="AC166">
            <v>3050456.8616001662</v>
          </cell>
          <cell r="AM166">
            <v>4061513.472388186</v>
          </cell>
        </row>
        <row r="167">
          <cell r="O167" t="str">
            <v>BEAUFORT &amp; SKIPTON HEALTH SERVICES - BEAUFORT CAMPUS</v>
          </cell>
          <cell r="AC167">
            <v>2390089.9800221152</v>
          </cell>
          <cell r="AM167">
            <v>1778059.30083347</v>
          </cell>
        </row>
        <row r="168">
          <cell r="O168" t="str">
            <v>BEAUFORT &amp; SKIPTON HEALTH SERVICES - SKIPTON CAMPUS</v>
          </cell>
          <cell r="AC168">
            <v>1126389.8971399099</v>
          </cell>
          <cell r="AM168">
            <v>1027611.2992944214</v>
          </cell>
        </row>
        <row r="169">
          <cell r="O169" t="str">
            <v>BEECHWORTH HEALTH SERVICE</v>
          </cell>
          <cell r="AC169">
            <v>2925653.2423928175</v>
          </cell>
          <cell r="AM169">
            <v>2538535.8074982758</v>
          </cell>
        </row>
        <row r="170">
          <cell r="O170" t="str">
            <v>BOORT DISTRICT HEALTH</v>
          </cell>
          <cell r="AC170">
            <v>2005851.5261233817</v>
          </cell>
          <cell r="AM170">
            <v>1569216.1883564331</v>
          </cell>
        </row>
        <row r="171">
          <cell r="O171" t="str">
            <v>CASTERTON MEMORIAL HOSPITAL</v>
          </cell>
          <cell r="AC171">
            <v>3526755.5646229465</v>
          </cell>
          <cell r="AM171">
            <v>2850150.8094173362</v>
          </cell>
        </row>
        <row r="172">
          <cell r="O172" t="str">
            <v>COBRAM DISTRICT HOSPITAL</v>
          </cell>
          <cell r="AC172">
            <v>6455008.6496658754</v>
          </cell>
          <cell r="AM172">
            <v>4061513.472388186</v>
          </cell>
        </row>
        <row r="173">
          <cell r="O173" t="str">
            <v>COHUNA DISTRICT HOSPITAL</v>
          </cell>
          <cell r="AC173">
            <v>4325463.6231697509</v>
          </cell>
          <cell r="AM173">
            <v>3721178.4603553577</v>
          </cell>
        </row>
        <row r="174">
          <cell r="O174" t="str">
            <v>DUNMUNKLE HEALTH SERVICES</v>
          </cell>
          <cell r="AC174">
            <v>840520.96972884133</v>
          </cell>
          <cell r="AM174">
            <v>1127023.4631969093</v>
          </cell>
        </row>
        <row r="175">
          <cell r="O175" t="str">
            <v>EAST WIMMERA HEALTH SERVICE (BIRCHIP)</v>
          </cell>
          <cell r="AC175">
            <v>1454332.9918010649</v>
          </cell>
          <cell r="AM175">
            <v>1127023.4631969093</v>
          </cell>
        </row>
        <row r="176">
          <cell r="O176" t="str">
            <v>EAST WIMMERA HEALTH SERVICE (CHARLTON)</v>
          </cell>
          <cell r="AC176">
            <v>1452652.4294123147</v>
          </cell>
          <cell r="AM176">
            <v>1127023.4631969093</v>
          </cell>
        </row>
        <row r="177">
          <cell r="O177" t="str">
            <v>EAST WIMMERA HEALTH SERVICE (DONALD)</v>
          </cell>
          <cell r="AC177">
            <v>2765754.6157028731</v>
          </cell>
          <cell r="AM177">
            <v>1569216.1883564331</v>
          </cell>
        </row>
        <row r="178">
          <cell r="O178" t="str">
            <v>EAST WIMMERA HEALTH SERVICE (ST ARNAUD)</v>
          </cell>
          <cell r="AC178">
            <v>5919544.8784884289</v>
          </cell>
          <cell r="AM178">
            <v>3721178.4603553577</v>
          </cell>
        </row>
        <row r="179">
          <cell r="O179" t="str">
            <v>EAST WIMMERA HEALTH SERVICE (WYCHEPROOF)</v>
          </cell>
          <cell r="AC179">
            <v>1150440.6548212317</v>
          </cell>
          <cell r="AM179">
            <v>1127023.4631969093</v>
          </cell>
        </row>
        <row r="180">
          <cell r="O180" t="str">
            <v>EDENHOPE AND DISTRICT MEMORIAL HOSPITAL</v>
          </cell>
          <cell r="AC180">
            <v>2508625.1751653627</v>
          </cell>
          <cell r="AM180">
            <v>2850150.8094173362</v>
          </cell>
        </row>
        <row r="181">
          <cell r="O181" t="str">
            <v>HEPBURN HEALTH SERVICE (CRESWICK)</v>
          </cell>
          <cell r="AC181">
            <v>706079.73678629263</v>
          </cell>
          <cell r="AM181">
            <v>1027611.2992944214</v>
          </cell>
        </row>
        <row r="182">
          <cell r="O182" t="str">
            <v>HEPBURN HEALTH SERVICE (DAYLESFORD)</v>
          </cell>
          <cell r="AC182">
            <v>5204077.9988840465</v>
          </cell>
          <cell r="AM182">
            <v>4061513.472388186</v>
          </cell>
        </row>
        <row r="183">
          <cell r="O183" t="str">
            <v>HESSE RURAL HEALTH SERVICE</v>
          </cell>
          <cell r="AC183">
            <v>1641644.212783746</v>
          </cell>
          <cell r="AM183">
            <v>1027611.2992944214</v>
          </cell>
        </row>
        <row r="184">
          <cell r="O184" t="str">
            <v>HEYWOOD RURAL HEALTH</v>
          </cell>
          <cell r="AC184">
            <v>2248339.3338756827</v>
          </cell>
          <cell r="AM184">
            <v>1249077.4077087126</v>
          </cell>
        </row>
        <row r="185">
          <cell r="O185" t="str">
            <v>INGLEWOOD AND DISTRICT HEALTH SERVICE</v>
          </cell>
          <cell r="AC185">
            <v>2071912.1522755118</v>
          </cell>
          <cell r="AM185">
            <v>1778059.30083347</v>
          </cell>
        </row>
        <row r="186">
          <cell r="O186" t="str">
            <v>KERANG DISTRICT HEALTH</v>
          </cell>
          <cell r="AC186">
            <v>6098308.6563480031</v>
          </cell>
          <cell r="AM186">
            <v>4257450.6416903036</v>
          </cell>
        </row>
        <row r="187">
          <cell r="O187" t="str">
            <v>KILMORE AND DISTRICT HOSPITAL</v>
          </cell>
          <cell r="AC187">
            <v>9569681.5290758982</v>
          </cell>
          <cell r="AM187">
            <v>7670176.9828766845</v>
          </cell>
        </row>
        <row r="188">
          <cell r="O188" t="str">
            <v>KOOWEERUP REGIONAL HEALTH SERVICE</v>
          </cell>
          <cell r="AC188">
            <v>3461192.074806504</v>
          </cell>
          <cell r="AM188">
            <v>1922884.4860036133</v>
          </cell>
        </row>
        <row r="189">
          <cell r="O189" t="str">
            <v>KYNETON DISTRICT HEALTH SERVICE</v>
          </cell>
          <cell r="AC189">
            <v>8402904.988795111</v>
          </cell>
          <cell r="AM189">
            <v>7408814.9241709728</v>
          </cell>
        </row>
        <row r="190">
          <cell r="O190" t="str">
            <v>LORNE COMMUNITY HOSPITAL</v>
          </cell>
          <cell r="AC190">
            <v>1824309.355712628</v>
          </cell>
          <cell r="AM190">
            <v>1778059.30083347</v>
          </cell>
        </row>
        <row r="191">
          <cell r="O191" t="str">
            <v>MALDON HOSPITAL</v>
          </cell>
          <cell r="AC191">
            <v>511037.69369453198</v>
          </cell>
          <cell r="AM191">
            <v>919867.84865015757</v>
          </cell>
        </row>
        <row r="192">
          <cell r="O192" t="str">
            <v>MALLEE TRACK HEALTH AND COMMUNITY SERVICE</v>
          </cell>
          <cell r="AC192">
            <v>3076288.3555390839</v>
          </cell>
          <cell r="AM192">
            <v>1709049.0864106021</v>
          </cell>
        </row>
        <row r="193">
          <cell r="O193" t="str">
            <v>MANANGATANG AND DISTRICT HOSPITAL</v>
          </cell>
          <cell r="AC193">
            <v>289344.02833047858</v>
          </cell>
          <cell r="AM193">
            <v>520819.25099486142</v>
          </cell>
        </row>
        <row r="194">
          <cell r="O194" t="str">
            <v>MANSFIELD DISTRICT HOSPITAL</v>
          </cell>
          <cell r="AC194">
            <v>4822414.1794847324</v>
          </cell>
          <cell r="AM194">
            <v>4257450.6416903036</v>
          </cell>
        </row>
        <row r="195">
          <cell r="O195" t="str">
            <v>MCIVOR HEALTH AND COMMUNITY SERVICES</v>
          </cell>
          <cell r="AC195">
            <v>2000049.1374952088</v>
          </cell>
          <cell r="AM195">
            <v>1778059.30083347</v>
          </cell>
        </row>
        <row r="196">
          <cell r="O196" t="str">
            <v>MOYNE HEALTH SERVICES</v>
          </cell>
          <cell r="AC196">
            <v>3340353.7491789251</v>
          </cell>
          <cell r="AM196">
            <v>4061513.472388186</v>
          </cell>
        </row>
        <row r="197">
          <cell r="O197" t="str">
            <v>NATHALIA DISTRICT HOSPITAL</v>
          </cell>
          <cell r="AC197">
            <v>1454400.5966450565</v>
          </cell>
          <cell r="AM197">
            <v>1778059.30083347</v>
          </cell>
        </row>
        <row r="198">
          <cell r="O198" t="str">
            <v>NUMURKAH DISTRICT HEALTH SERVICE</v>
          </cell>
          <cell r="AC198">
            <v>5768553.6827589646</v>
          </cell>
          <cell r="AM198">
            <v>4061513.472388186</v>
          </cell>
        </row>
        <row r="199">
          <cell r="O199" t="str">
            <v>OMEO DISTRICT HEALTH</v>
          </cell>
          <cell r="AC199">
            <v>1096575.7282738122</v>
          </cell>
          <cell r="AM199">
            <v>1127023.4631969093</v>
          </cell>
        </row>
        <row r="200">
          <cell r="O200" t="str">
            <v>ORBOST REGIONAL HEALTH</v>
          </cell>
          <cell r="AC200">
            <v>2768008.2796262838</v>
          </cell>
          <cell r="AM200">
            <v>3721178.4603553577</v>
          </cell>
        </row>
        <row r="201">
          <cell r="O201" t="str">
            <v>OTWAY HEALTH AND COMMUNITY SERVICES</v>
          </cell>
          <cell r="AC201">
            <v>1867866.715305967</v>
          </cell>
          <cell r="AM201">
            <v>1037703.7307255372</v>
          </cell>
        </row>
        <row r="202">
          <cell r="O202" t="str">
            <v>ROBINVALE DISTRICT HEALTH SERVICES</v>
          </cell>
          <cell r="AC202">
            <v>5791636.1567081548</v>
          </cell>
          <cell r="AM202">
            <v>3217575.6426156415</v>
          </cell>
        </row>
        <row r="203">
          <cell r="O203" t="str">
            <v>ROCHESTER AND ELMORE DISTRICT HEALTH SERVICE</v>
          </cell>
          <cell r="AC203">
            <v>2989337.5660425881</v>
          </cell>
          <cell r="AM203">
            <v>2538535.8074982758</v>
          </cell>
        </row>
        <row r="204">
          <cell r="O204" t="str">
            <v>RURAL NORTHWEST HEALTH - HOPETOUN CAMPUS</v>
          </cell>
          <cell r="AC204">
            <v>1055587.9245966028</v>
          </cell>
          <cell r="AM204">
            <v>949792.18398166005</v>
          </cell>
        </row>
        <row r="205">
          <cell r="O205" t="str">
            <v>RURAL NORTHWEST HEALTH - WARRACKNABEAL CAMPUS</v>
          </cell>
          <cell r="AC205">
            <v>4019932.7120576166</v>
          </cell>
          <cell r="AM205">
            <v>3721178.4603553577</v>
          </cell>
        </row>
        <row r="206">
          <cell r="O206" t="str">
            <v>SEYMOUR DISTRICT MEMORIAL HOSPITAL</v>
          </cell>
          <cell r="AC206">
            <v>8461977.4501979984</v>
          </cell>
          <cell r="AM206">
            <v>7686145.0550510548</v>
          </cell>
        </row>
        <row r="207">
          <cell r="O207" t="str">
            <v>SOUTH GIPPSLAND HOSPITAL</v>
          </cell>
          <cell r="AC207">
            <v>4948053.1890160041</v>
          </cell>
          <cell r="AM207">
            <v>4878539.3946873276</v>
          </cell>
        </row>
        <row r="208">
          <cell r="O208" t="str">
            <v>TALLANGATTA HEALTH SERVICE</v>
          </cell>
          <cell r="AC208">
            <v>1300702.3083793845</v>
          </cell>
          <cell r="AM208">
            <v>1569216.1883564331</v>
          </cell>
        </row>
        <row r="209">
          <cell r="O209" t="str">
            <v>TERANG &amp; MORTLAKE HEALTH SERVICE</v>
          </cell>
          <cell r="AC209">
            <v>4719762.2634537807</v>
          </cell>
          <cell r="AM209">
            <v>4878539.3946873276</v>
          </cell>
        </row>
        <row r="210">
          <cell r="O210" t="str">
            <v>TIMBOON &amp; DISTRICT HEALTHCARE SERVICE</v>
          </cell>
          <cell r="AC210">
            <v>2797233.975750986</v>
          </cell>
          <cell r="AM210">
            <v>2850150.8094173362</v>
          </cell>
        </row>
        <row r="211">
          <cell r="O211" t="str">
            <v>UPPER MURRAY HEALTH AND COMMUNITY SERVICES</v>
          </cell>
          <cell r="AC211">
            <v>811858.07098444714</v>
          </cell>
          <cell r="AM211">
            <v>1461344.5277720047</v>
          </cell>
        </row>
        <row r="212">
          <cell r="O212" t="str">
            <v>WEST WIMMERA HEALTH SERVICE (JEPARIT)</v>
          </cell>
          <cell r="AC212">
            <v>517279.07852192438</v>
          </cell>
          <cell r="AM212">
            <v>931102.34133946383</v>
          </cell>
        </row>
        <row r="213">
          <cell r="O213" t="str">
            <v>WEST WIMMERA HEALTH SERVICE (KANIVA)</v>
          </cell>
          <cell r="AC213">
            <v>1215919.7295022875</v>
          </cell>
          <cell r="AM213">
            <v>1127023.4631969093</v>
          </cell>
        </row>
        <row r="214">
          <cell r="O214" t="str">
            <v>WEST WIMMERA HEALTH SERVICE (NHILL)</v>
          </cell>
          <cell r="AC214">
            <v>10240911.456197541</v>
          </cell>
          <cell r="AM214">
            <v>7783955.9442797583</v>
          </cell>
        </row>
        <row r="215">
          <cell r="O215" t="str">
            <v>WEST WIMMERA HEALTH SERVICE (RAINBOW)</v>
          </cell>
          <cell r="AC215">
            <v>1475924.9746714924</v>
          </cell>
          <cell r="AM215">
            <v>1022952.9309818082</v>
          </cell>
        </row>
        <row r="216">
          <cell r="O216" t="str">
            <v>WESTERN DISTRICT HEALTH SERVICE - COLERAINE AND DISTRICT HEALTH SERVICE CAMPUS</v>
          </cell>
          <cell r="AC216">
            <v>1907383.4328627647</v>
          </cell>
          <cell r="AM216">
            <v>1569216.1883564331</v>
          </cell>
        </row>
        <row r="217">
          <cell r="O217" t="str">
            <v>YARRAM &amp; DISTRICT HEALTH SERVICE</v>
          </cell>
          <cell r="AC217">
            <v>6520017.7932162769</v>
          </cell>
          <cell r="AM217">
            <v>4061513.472388186</v>
          </cell>
        </row>
        <row r="218">
          <cell r="O218" t="str">
            <v>YARRAWONGA DISTRICT HEALTH SERVICE</v>
          </cell>
          <cell r="AC218">
            <v>5902208.7775944835</v>
          </cell>
          <cell r="AM218">
            <v>4878539.3946873276</v>
          </cell>
        </row>
        <row r="219">
          <cell r="O219" t="str">
            <v>YEA AND DISTRICT MEMORIAL HOSPITAL</v>
          </cell>
          <cell r="AC219">
            <v>2162970.2060545469</v>
          </cell>
          <cell r="AM219">
            <v>2538535.8074982758</v>
          </cell>
        </row>
        <row r="220">
          <cell r="O220" t="str">
            <v>ALPHA HOSPITAL</v>
          </cell>
          <cell r="AC220">
            <v>2382594.0888002836</v>
          </cell>
          <cell r="AM220">
            <v>2405279.3687339886</v>
          </cell>
        </row>
        <row r="221">
          <cell r="O221" t="str">
            <v>AUGATHELLA HOSPITAL</v>
          </cell>
          <cell r="AC221">
            <v>1511513.3715269519</v>
          </cell>
          <cell r="AM221">
            <v>2331248.2521894556</v>
          </cell>
        </row>
        <row r="222">
          <cell r="O222" t="str">
            <v>AYR HOSPITAL</v>
          </cell>
          <cell r="AC222">
            <v>11895545.544299999</v>
          </cell>
          <cell r="AM222">
            <v>14703855.802238652</v>
          </cell>
        </row>
        <row r="223">
          <cell r="O223" t="str">
            <v>BABINDA HOSPITAL</v>
          </cell>
          <cell r="AC223">
            <v>3545123.435975044</v>
          </cell>
          <cell r="AM223">
            <v>6381222.1847550785</v>
          </cell>
        </row>
        <row r="224">
          <cell r="O224" t="str">
            <v>BAILLIE HENDERSON HOSPITAL</v>
          </cell>
          <cell r="AC224">
            <v>51840340.238781705</v>
          </cell>
          <cell r="AM224">
            <v>0</v>
          </cell>
        </row>
        <row r="225">
          <cell r="O225" t="str">
            <v>BAMAGA HOSPITAL</v>
          </cell>
          <cell r="AC225">
            <v>3100523.561564201</v>
          </cell>
          <cell r="AM225">
            <v>4034241.9309411868</v>
          </cell>
        </row>
        <row r="226">
          <cell r="O226" t="str">
            <v>BARALABA HOSPITAL</v>
          </cell>
          <cell r="AC226">
            <v>1208762.3936147746</v>
          </cell>
          <cell r="AM226">
            <v>1127023.4631969093</v>
          </cell>
        </row>
        <row r="227">
          <cell r="O227" t="str">
            <v>BARCALDINE HOSPITAL</v>
          </cell>
          <cell r="AC227">
            <v>4990246.2921320619</v>
          </cell>
          <cell r="AM227">
            <v>6382017.4973321818</v>
          </cell>
        </row>
        <row r="228">
          <cell r="O228" t="str">
            <v>BEAUDESERT HOSPITAL</v>
          </cell>
          <cell r="AC228">
            <v>13686502.22886071</v>
          </cell>
          <cell r="AM228">
            <v>15272551.861758202</v>
          </cell>
        </row>
        <row r="229">
          <cell r="O229" t="str">
            <v>BIGGENDEN HOSPITAL</v>
          </cell>
          <cell r="AC229">
            <v>9126682.6060601212</v>
          </cell>
          <cell r="AM229">
            <v>5070379.2255889559</v>
          </cell>
        </row>
        <row r="230">
          <cell r="O230" t="str">
            <v>BILOELA HOSPITAL</v>
          </cell>
          <cell r="AC230">
            <v>8513933.0901918486</v>
          </cell>
          <cell r="AM230">
            <v>7839309.6236852054</v>
          </cell>
        </row>
        <row r="231">
          <cell r="O231" t="str">
            <v>BLACKALL HOSPITAL</v>
          </cell>
          <cell r="AC231">
            <v>3526098.3849536972</v>
          </cell>
          <cell r="AM231">
            <v>2331248.2521894556</v>
          </cell>
        </row>
        <row r="232">
          <cell r="O232" t="str">
            <v>BLACKWATER HOSPITAL</v>
          </cell>
          <cell r="AC232">
            <v>3908523.0526784202</v>
          </cell>
          <cell r="AM232">
            <v>3721178.4603553577</v>
          </cell>
        </row>
        <row r="233">
          <cell r="O233" t="str">
            <v>BOONAH HOSPITAL</v>
          </cell>
          <cell r="AC233">
            <v>6606418.3130634269</v>
          </cell>
          <cell r="AM233">
            <v>7374869.3926474545</v>
          </cell>
        </row>
        <row r="234">
          <cell r="O234" t="str">
            <v>BOWEN HOSPITAL</v>
          </cell>
          <cell r="AC234">
            <v>8472048.1879391894</v>
          </cell>
          <cell r="AM234">
            <v>8278209.4759061933</v>
          </cell>
        </row>
        <row r="235">
          <cell r="O235" t="str">
            <v>CHARLEVILLE HOSPITAL</v>
          </cell>
          <cell r="AC235">
            <v>19306402.082460407</v>
          </cell>
          <cell r="AM235">
            <v>11210170.768207571</v>
          </cell>
        </row>
        <row r="236">
          <cell r="O236" t="str">
            <v>CHARTERS TOWERS HOSPITAL</v>
          </cell>
          <cell r="AC236">
            <v>13271181.179799998</v>
          </cell>
          <cell r="AM236">
            <v>8153364.5579980034</v>
          </cell>
        </row>
        <row r="237">
          <cell r="O237" t="str">
            <v>CHARTERS TOWERS REHABILITATION UNIT</v>
          </cell>
          <cell r="AC237">
            <v>3407816.1748516704</v>
          </cell>
          <cell r="AM237">
            <v>6134069.1147330068</v>
          </cell>
        </row>
        <row r="238">
          <cell r="O238" t="str">
            <v>CHERBOURG HOSPITAL</v>
          </cell>
          <cell r="AC238">
            <v>6429967.9913596865</v>
          </cell>
          <cell r="AM238">
            <v>7743291.4077338967</v>
          </cell>
        </row>
        <row r="239">
          <cell r="O239" t="str">
            <v>CHILDERS HOSPITAL</v>
          </cell>
          <cell r="AC239">
            <v>4469289.0694004511</v>
          </cell>
          <cell r="AM239">
            <v>4061513.472388186</v>
          </cell>
        </row>
        <row r="240">
          <cell r="O240" t="str">
            <v>CHINCHILLA HOSPITAL</v>
          </cell>
          <cell r="AC240">
            <v>4149753.4640519498</v>
          </cell>
          <cell r="AM240">
            <v>7469556.2352935094</v>
          </cell>
        </row>
        <row r="241">
          <cell r="O241" t="str">
            <v>CLERMONT HOSPITAL</v>
          </cell>
          <cell r="AC241">
            <v>4328864.3440304808</v>
          </cell>
          <cell r="AM241">
            <v>3044308.0654580346</v>
          </cell>
        </row>
        <row r="242">
          <cell r="O242" t="str">
            <v>CLONCURRY HOSPITAL</v>
          </cell>
          <cell r="AC242">
            <v>5933944.5290769432</v>
          </cell>
          <cell r="AM242">
            <v>5840754.3328101011</v>
          </cell>
        </row>
        <row r="243">
          <cell r="O243" t="str">
            <v>COLLINSVILLE HOSPITAL</v>
          </cell>
          <cell r="AC243">
            <v>3285355.1191366431</v>
          </cell>
          <cell r="AM243">
            <v>2460941.71267414</v>
          </cell>
        </row>
        <row r="244">
          <cell r="O244" t="str">
            <v>COOKTOWN HOSPITAL</v>
          </cell>
          <cell r="AC244">
            <v>7527164.0872227484</v>
          </cell>
          <cell r="AM244">
            <v>8385161.9561224515</v>
          </cell>
        </row>
        <row r="245">
          <cell r="O245" t="str">
            <v>CUNNAMULLA HOSPITAL</v>
          </cell>
          <cell r="AC245">
            <v>4811675.632153878</v>
          </cell>
          <cell r="AM245">
            <v>4034241.9309411868</v>
          </cell>
        </row>
        <row r="246">
          <cell r="O246" t="str">
            <v>DALBY HOSPITAL HEALTH SERVICE</v>
          </cell>
          <cell r="AC246">
            <v>14175606.345512822</v>
          </cell>
          <cell r="AM246">
            <v>15596847.366023354</v>
          </cell>
        </row>
        <row r="247">
          <cell r="O247" t="str">
            <v>DIRRANBANDI HOSPITAL</v>
          </cell>
          <cell r="AC247">
            <v>3516768.7835909487</v>
          </cell>
          <cell r="AM247">
            <v>2405279.3687339886</v>
          </cell>
        </row>
        <row r="248">
          <cell r="O248" t="str">
            <v>DOOMADGEE HOSPITAL</v>
          </cell>
          <cell r="AC248">
            <v>5460937.5166982589</v>
          </cell>
          <cell r="AM248">
            <v>4034241.9309411868</v>
          </cell>
        </row>
        <row r="249">
          <cell r="O249" t="str">
            <v>DYSART HOSPITAL</v>
          </cell>
          <cell r="AC249">
            <v>4004143.9734395817</v>
          </cell>
          <cell r="AM249">
            <v>3721178.4603553577</v>
          </cell>
        </row>
        <row r="250">
          <cell r="O250" t="str">
            <v>EIDSVOLD HOSPITAL</v>
          </cell>
          <cell r="AC250">
            <v>1819911.5737254126</v>
          </cell>
          <cell r="AM250">
            <v>1569216.1883564331</v>
          </cell>
        </row>
        <row r="251">
          <cell r="O251" t="str">
            <v>ELLEN BARRON FAMILY CENTRE</v>
          </cell>
          <cell r="AC251">
            <v>6784577.4933000002</v>
          </cell>
          <cell r="AM251">
            <v>5888694.3631626228</v>
          </cell>
        </row>
        <row r="252">
          <cell r="O252" t="str">
            <v>EMERALD HOSPITAL</v>
          </cell>
          <cell r="AC252">
            <v>18529410.117991209</v>
          </cell>
          <cell r="AM252">
            <v>15030786.277330715</v>
          </cell>
        </row>
        <row r="253">
          <cell r="O253" t="str">
            <v>ESK HOSPITAL</v>
          </cell>
          <cell r="AC253">
            <v>5077142.8956048917</v>
          </cell>
          <cell r="AM253">
            <v>4878539.3946873276</v>
          </cell>
        </row>
        <row r="254">
          <cell r="O254" t="str">
            <v>GATTON HOSPITAL</v>
          </cell>
          <cell r="AC254">
            <v>6169184.1347191706</v>
          </cell>
          <cell r="AM254">
            <v>4878539.3946873276</v>
          </cell>
        </row>
        <row r="255">
          <cell r="O255" t="str">
            <v>GAYNDAH HOSPITAL</v>
          </cell>
          <cell r="AC255">
            <v>3784111.3792999191</v>
          </cell>
          <cell r="AM255">
            <v>2850150.8094173362</v>
          </cell>
        </row>
        <row r="256">
          <cell r="O256" t="str">
            <v>GIN GIN HOSPITAL</v>
          </cell>
          <cell r="AC256">
            <v>3554154.5978200566</v>
          </cell>
          <cell r="AM256">
            <v>3721178.4603553577</v>
          </cell>
        </row>
        <row r="257">
          <cell r="O257" t="str">
            <v>GOONDIWINDI HOSPITAL</v>
          </cell>
          <cell r="AC257">
            <v>9794653.2524305247</v>
          </cell>
          <cell r="AM257">
            <v>14599958.239202671</v>
          </cell>
        </row>
        <row r="258">
          <cell r="O258" t="str">
            <v>GORDONVALE HOSPITAL</v>
          </cell>
          <cell r="AC258">
            <v>7455751.9755885629</v>
          </cell>
          <cell r="AM258">
            <v>4142084.4308825349</v>
          </cell>
        </row>
        <row r="259">
          <cell r="O259" t="str">
            <v>HERBERTON HOSPITAL</v>
          </cell>
          <cell r="AC259">
            <v>4149818.6013533548</v>
          </cell>
          <cell r="AM259">
            <v>7469673.4824360386</v>
          </cell>
        </row>
        <row r="260">
          <cell r="O260" t="str">
            <v>HOME HILL HOSPITAL</v>
          </cell>
          <cell r="AC260">
            <v>2434262.3401061734</v>
          </cell>
          <cell r="AM260">
            <v>2850150.8094173362</v>
          </cell>
        </row>
        <row r="261">
          <cell r="O261" t="str">
            <v>HUGHENDEN HOSPITAL</v>
          </cell>
          <cell r="AC261">
            <v>2187082.270097407</v>
          </cell>
          <cell r="AM261">
            <v>2331248.2521894556</v>
          </cell>
        </row>
        <row r="262">
          <cell r="O262" t="str">
            <v>INGHAM HOSPITAL</v>
          </cell>
          <cell r="AC262">
            <v>10907786.778711354</v>
          </cell>
          <cell r="AM262">
            <v>8034473.4229363045</v>
          </cell>
        </row>
        <row r="263">
          <cell r="O263" t="str">
            <v>INGLEWOOD MULTIPURPOSE HEALTH SERVICE</v>
          </cell>
          <cell r="AC263">
            <v>3540479.4807576044</v>
          </cell>
          <cell r="AM263">
            <v>2850150.8094173362</v>
          </cell>
        </row>
        <row r="264">
          <cell r="O264" t="str">
            <v>INJUNE HOSPITAL</v>
          </cell>
          <cell r="AC264">
            <v>2331951.8923181156</v>
          </cell>
          <cell r="AM264">
            <v>2331248.2521894556</v>
          </cell>
        </row>
        <row r="265">
          <cell r="O265" t="str">
            <v>JANDOWAE HOSPITAL</v>
          </cell>
          <cell r="AC265">
            <v>2294996.4066110291</v>
          </cell>
          <cell r="AM265">
            <v>2850150.8094173362</v>
          </cell>
        </row>
        <row r="266">
          <cell r="O266" t="str">
            <v>JOYCE PALMER HEALTH SERVICE</v>
          </cell>
          <cell r="AC266">
            <v>7028734.8190959012</v>
          </cell>
          <cell r="AM266">
            <v>8469555.4510127846</v>
          </cell>
        </row>
        <row r="267">
          <cell r="O267" t="str">
            <v>JULIA CREEK HOSPITAL</v>
          </cell>
          <cell r="AC267">
            <v>3097625.5787344021</v>
          </cell>
          <cell r="AM267">
            <v>2405279.3687339886</v>
          </cell>
        </row>
        <row r="268">
          <cell r="O268" t="str">
            <v>KILCOY HOSPITAL</v>
          </cell>
          <cell r="AC268">
            <v>4710348.2078280207</v>
          </cell>
          <cell r="AM268">
            <v>4061513.472388186</v>
          </cell>
        </row>
        <row r="269">
          <cell r="O269" t="str">
            <v>KIRWAN REHABILITATION UNIT</v>
          </cell>
          <cell r="AC269">
            <v>7296364.3468428506</v>
          </cell>
          <cell r="AM269">
            <v>0</v>
          </cell>
        </row>
        <row r="270">
          <cell r="O270" t="str">
            <v>LAIDLEY HOSPITAL</v>
          </cell>
          <cell r="AC270">
            <v>6899275.8977212384</v>
          </cell>
          <cell r="AM270">
            <v>7455237.7935911017</v>
          </cell>
        </row>
        <row r="271">
          <cell r="O271" t="str">
            <v>LONGREACH HOSPITAL</v>
          </cell>
          <cell r="AC271">
            <v>12192880.214953491</v>
          </cell>
          <cell r="AM271">
            <v>11199607.972887652</v>
          </cell>
        </row>
        <row r="272">
          <cell r="O272" t="str">
            <v>MALENY HOSPITAL</v>
          </cell>
          <cell r="AC272">
            <v>5622054.6549377171</v>
          </cell>
          <cell r="AM272">
            <v>7443693.1094683064</v>
          </cell>
        </row>
        <row r="273">
          <cell r="O273" t="str">
            <v>MILES HOSPITAL</v>
          </cell>
          <cell r="AC273">
            <v>3710156.2097801771</v>
          </cell>
          <cell r="AM273">
            <v>3721178.4603553577</v>
          </cell>
        </row>
        <row r="274">
          <cell r="O274" t="str">
            <v>MILLMERRAN HOSPITAL</v>
          </cell>
          <cell r="AC274">
            <v>2823707.6987582762</v>
          </cell>
          <cell r="AM274">
            <v>4061513.472388186</v>
          </cell>
        </row>
        <row r="275">
          <cell r="O275" t="str">
            <v>MITCHELL HOSPITAL</v>
          </cell>
          <cell r="AC275">
            <v>4014919.0231138347</v>
          </cell>
          <cell r="AM275">
            <v>2331248.2521894556</v>
          </cell>
        </row>
        <row r="276">
          <cell r="O276" t="str">
            <v>MONTO HOSPITAL</v>
          </cell>
          <cell r="AC276">
            <v>11539038.040673669</v>
          </cell>
          <cell r="AM276">
            <v>6410576.6892631492</v>
          </cell>
        </row>
        <row r="277">
          <cell r="O277" t="str">
            <v>MORANBAH HOSPITAL</v>
          </cell>
          <cell r="AC277">
            <v>6198574.1053312449</v>
          </cell>
          <cell r="AM277">
            <v>4257450.6416903036</v>
          </cell>
        </row>
        <row r="278">
          <cell r="O278" t="str">
            <v>MORNINGTON ISLAND HOSPITAL</v>
          </cell>
          <cell r="AC278">
            <v>7435649.0625790097</v>
          </cell>
          <cell r="AM278">
            <v>4130916.1458772277</v>
          </cell>
        </row>
        <row r="279">
          <cell r="O279" t="str">
            <v>MOSSMAN HOSPITAL (DOUGLAS SHIRE MULTI PURPOSE HEALTH SERVICE)</v>
          </cell>
          <cell r="AC279">
            <v>8568759.9187999908</v>
          </cell>
          <cell r="AM279">
            <v>8120853.2311311197</v>
          </cell>
        </row>
        <row r="280">
          <cell r="O280" t="str">
            <v>MOUNT MORGAN HOSPITAL</v>
          </cell>
          <cell r="AC280">
            <v>3742226.1818643841</v>
          </cell>
          <cell r="AM280">
            <v>4878539.3946873276</v>
          </cell>
        </row>
        <row r="281">
          <cell r="O281" t="str">
            <v>MOURA HOSPITAL</v>
          </cell>
          <cell r="AC281">
            <v>2185339.5147116538</v>
          </cell>
          <cell r="AM281">
            <v>2850150.8094173362</v>
          </cell>
        </row>
        <row r="282">
          <cell r="O282" t="str">
            <v>MUNDUBBERA HOSPITAL</v>
          </cell>
          <cell r="AC282">
            <v>2367828.5540280468</v>
          </cell>
          <cell r="AM282">
            <v>2850150.8094173362</v>
          </cell>
        </row>
        <row r="283">
          <cell r="O283" t="str">
            <v>MUNGINDI HOSPITAL</v>
          </cell>
          <cell r="AC283">
            <v>2973373.0718043102</v>
          </cell>
          <cell r="AM283">
            <v>2460941.71267414</v>
          </cell>
        </row>
        <row r="284">
          <cell r="O284" t="str">
            <v>MURGON HOSPITAL</v>
          </cell>
          <cell r="AC284">
            <v>2902392.8343809424</v>
          </cell>
          <cell r="AM284">
            <v>4257450.6416903036</v>
          </cell>
        </row>
        <row r="285">
          <cell r="O285" t="str">
            <v>NANANGO HOSPITAL</v>
          </cell>
          <cell r="AC285">
            <v>2534836.0327896252</v>
          </cell>
          <cell r="AM285">
            <v>4061513.472388186</v>
          </cell>
        </row>
        <row r="286">
          <cell r="O286" t="str">
            <v>NORMANTON HOSPITAL</v>
          </cell>
          <cell r="AC286">
            <v>3277676.7270687143</v>
          </cell>
          <cell r="AM286">
            <v>2331248.2521894556</v>
          </cell>
        </row>
        <row r="287">
          <cell r="O287" t="str">
            <v>OAKEY HOSPITAL</v>
          </cell>
          <cell r="AC287">
            <v>2037370.1786334754</v>
          </cell>
          <cell r="AM287">
            <v>2538535.8074982758</v>
          </cell>
        </row>
        <row r="288">
          <cell r="O288" t="str">
            <v>QUILPIE HOSPITAL</v>
          </cell>
          <cell r="AC288">
            <v>2512018.0835813172</v>
          </cell>
          <cell r="AM288">
            <v>2331248.2521894556</v>
          </cell>
        </row>
        <row r="289">
          <cell r="O289" t="str">
            <v>RICHMOND HOSPITAL</v>
          </cell>
          <cell r="AC289">
            <v>1927931.2420576971</v>
          </cell>
          <cell r="AM289">
            <v>2331248.2521894556</v>
          </cell>
        </row>
        <row r="290">
          <cell r="O290" t="str">
            <v>ROMA HOSPITAL</v>
          </cell>
          <cell r="AC290">
            <v>27394398.270239949</v>
          </cell>
          <cell r="AM290">
            <v>15219110.150133304</v>
          </cell>
        </row>
        <row r="291">
          <cell r="O291" t="str">
            <v>SARINA HOSPITAL</v>
          </cell>
          <cell r="AC291">
            <v>5774281.9732999811</v>
          </cell>
          <cell r="AM291">
            <v>4257450.6416903036</v>
          </cell>
        </row>
        <row r="292">
          <cell r="O292" t="str">
            <v>SPRINGSURE HOSPITAL</v>
          </cell>
          <cell r="AC292">
            <v>2506477.0916263713</v>
          </cell>
          <cell r="AM292">
            <v>2460941.71267414</v>
          </cell>
        </row>
        <row r="293">
          <cell r="O293" t="str">
            <v>ST GEORGE HOSPITAL (QLD)</v>
          </cell>
          <cell r="AC293">
            <v>10109929.497049626</v>
          </cell>
          <cell r="AM293">
            <v>8322282.8405458415</v>
          </cell>
        </row>
        <row r="294">
          <cell r="O294" t="str">
            <v>STANTHORPE HOSPITAL</v>
          </cell>
          <cell r="AC294">
            <v>11030946.927230362</v>
          </cell>
          <cell r="AM294">
            <v>8159241.6017099265</v>
          </cell>
        </row>
        <row r="295">
          <cell r="O295" t="str">
            <v>SURAT HOSPITAL</v>
          </cell>
          <cell r="AC295">
            <v>1823860.6815646782</v>
          </cell>
          <cell r="AM295">
            <v>2460941.71267414</v>
          </cell>
        </row>
        <row r="296">
          <cell r="O296" t="str">
            <v>TARA HOSPITAL</v>
          </cell>
          <cell r="AC296">
            <v>3176365.2466449714</v>
          </cell>
          <cell r="AM296">
            <v>3721178.4603553577</v>
          </cell>
        </row>
        <row r="297">
          <cell r="O297" t="str">
            <v>TAROOM HOSPITAL</v>
          </cell>
          <cell r="AC297">
            <v>2428784.7178579131</v>
          </cell>
          <cell r="AM297">
            <v>2460941.71267414</v>
          </cell>
        </row>
        <row r="298">
          <cell r="O298" t="str">
            <v>TEXAS HOSPITAL MULTIPURPOSE HEALTH SERVICE</v>
          </cell>
          <cell r="AC298">
            <v>3197429.9851231272</v>
          </cell>
          <cell r="AM298">
            <v>1776349.9917350707</v>
          </cell>
        </row>
        <row r="299">
          <cell r="O299" t="str">
            <v>THE PARK - CENTRE FOR MENTAL HEALTH</v>
          </cell>
          <cell r="AC299">
            <v>58035901.808465481</v>
          </cell>
          <cell r="AM299">
            <v>0</v>
          </cell>
        </row>
        <row r="300">
          <cell r="O300" t="str">
            <v>THEODORE HOSPITAL</v>
          </cell>
          <cell r="AC300">
            <v>2021482.529778078</v>
          </cell>
          <cell r="AM300">
            <v>1569216.1883564331</v>
          </cell>
        </row>
        <row r="301">
          <cell r="O301" t="str">
            <v>THURSDAY ISLAND HOSPITAL</v>
          </cell>
          <cell r="AC301">
            <v>18202247.199391909</v>
          </cell>
          <cell r="AM301">
            <v>20878229.962582629</v>
          </cell>
        </row>
        <row r="302">
          <cell r="O302" t="str">
            <v>TULLY HOSPITAL</v>
          </cell>
          <cell r="AC302">
            <v>6199482.1297380114</v>
          </cell>
          <cell r="AM302">
            <v>7960295.6055414435</v>
          </cell>
        </row>
        <row r="303">
          <cell r="O303" t="str">
            <v>WEIPA HOSPITAL</v>
          </cell>
          <cell r="AC303">
            <v>12417368.909218399</v>
          </cell>
          <cell r="AM303">
            <v>11258130.437152414</v>
          </cell>
        </row>
        <row r="304">
          <cell r="O304" t="str">
            <v>WINTON HOSPITAL</v>
          </cell>
          <cell r="AC304">
            <v>3252223.5664145723</v>
          </cell>
          <cell r="AM304">
            <v>2331248.2521894556</v>
          </cell>
        </row>
        <row r="305">
          <cell r="O305" t="str">
            <v>WONDAI HOSPITAL</v>
          </cell>
          <cell r="AC305">
            <v>862612.13265688694</v>
          </cell>
          <cell r="AM305">
            <v>1552701.8387823964</v>
          </cell>
        </row>
        <row r="306">
          <cell r="O306" t="str">
            <v>WOORABINDA HOSPITAL</v>
          </cell>
          <cell r="AC306">
            <v>2521579.2426772146</v>
          </cell>
          <cell r="AM306">
            <v>2460941.71267414</v>
          </cell>
        </row>
        <row r="307">
          <cell r="O307" t="str">
            <v>WYNNUM HOSPITAL</v>
          </cell>
          <cell r="AC307">
            <v>12721303.155900002</v>
          </cell>
          <cell r="AM307">
            <v>21614661.323833991</v>
          </cell>
        </row>
        <row r="308">
          <cell r="O308" t="str">
            <v>YEPPOON HOSPITAL</v>
          </cell>
          <cell r="AC308">
            <v>12191308.325400429</v>
          </cell>
          <cell r="AM308">
            <v>15443688.174826134</v>
          </cell>
        </row>
        <row r="309">
          <cell r="O309" t="str">
            <v>ANGASTON DISTRICT HOSPITAL</v>
          </cell>
          <cell r="AC309">
            <v>6022046.4253826896</v>
          </cell>
          <cell r="AM309">
            <v>4878539.3946873276</v>
          </cell>
        </row>
        <row r="310">
          <cell r="O310" t="str">
            <v>BALAKLAVA SOLDIERS MEMORIAL DISTRICT HOSPITAL</v>
          </cell>
          <cell r="AC310">
            <v>2572797.3070176314</v>
          </cell>
          <cell r="AM310">
            <v>2538535.8074982758</v>
          </cell>
        </row>
        <row r="311">
          <cell r="O311" t="str">
            <v>BOOLEROO CENTRE DISTRICT HOSPITAL AND HEALTH SERVICE</v>
          </cell>
          <cell r="AC311">
            <v>2873209.2325018309</v>
          </cell>
          <cell r="AM311">
            <v>3721178.4603553577</v>
          </cell>
        </row>
        <row r="312">
          <cell r="O312" t="str">
            <v>BORDERTOWN MEMORIAL HOSPITAL</v>
          </cell>
          <cell r="AC312">
            <v>4002537.115145735</v>
          </cell>
          <cell r="AM312">
            <v>4257450.6416903036</v>
          </cell>
        </row>
        <row r="313">
          <cell r="O313" t="str">
            <v>BURRA HOSPITAL</v>
          </cell>
          <cell r="AC313">
            <v>1038878.1614161578</v>
          </cell>
          <cell r="AM313">
            <v>1127023.4631969093</v>
          </cell>
        </row>
        <row r="314">
          <cell r="O314" t="str">
            <v>CEDUNA DISTRICT HEALTH SERVICES</v>
          </cell>
          <cell r="AC314">
            <v>6785574.4959547631</v>
          </cell>
          <cell r="AM314">
            <v>11276609.528045345</v>
          </cell>
        </row>
        <row r="315">
          <cell r="O315" t="str">
            <v>CLARE HOSPITAL</v>
          </cell>
          <cell r="AC315">
            <v>8455672.9707071427</v>
          </cell>
          <cell r="AM315">
            <v>7852077.6935922625</v>
          </cell>
        </row>
        <row r="316">
          <cell r="O316" t="str">
            <v>CLEVE DISTRICT AND AGED CARE</v>
          </cell>
          <cell r="AC316">
            <v>2185030.8224540008</v>
          </cell>
          <cell r="AM316">
            <v>3044308.0654580346</v>
          </cell>
        </row>
        <row r="317">
          <cell r="O317" t="str">
            <v>COOBER PEDY HOSPITAL AND HEALTH SERVICES</v>
          </cell>
          <cell r="AC317">
            <v>3248076.9307561843</v>
          </cell>
          <cell r="AM317">
            <v>4034241.9309411868</v>
          </cell>
        </row>
        <row r="318">
          <cell r="O318" t="str">
            <v>COWELL COMMUNITY HEALTH AND AGED CARE</v>
          </cell>
          <cell r="AC318">
            <v>2133829.3147249916</v>
          </cell>
          <cell r="AM318">
            <v>2460941.71267414</v>
          </cell>
        </row>
        <row r="319">
          <cell r="O319" t="str">
            <v>CRYSTAL BROOK &amp; DISTRICT HOSPITAL</v>
          </cell>
          <cell r="AC319">
            <v>3250789.2579775844</v>
          </cell>
          <cell r="AM319">
            <v>3721178.4603553577</v>
          </cell>
        </row>
        <row r="320">
          <cell r="O320" t="str">
            <v>CUMMINS &amp; DISTRICT MEMORIAL HOSPITAL</v>
          </cell>
          <cell r="AC320">
            <v>2326164.2303965553</v>
          </cell>
          <cell r="AM320">
            <v>2460941.71267414</v>
          </cell>
        </row>
        <row r="321">
          <cell r="O321" t="str">
            <v>ELLISTON HOSPITAL</v>
          </cell>
          <cell r="AC321">
            <v>1211237.4504965441</v>
          </cell>
          <cell r="AM321">
            <v>2180227.4108937792</v>
          </cell>
        </row>
        <row r="322">
          <cell r="O322" t="str">
            <v>EUDUNDA HOSPITAL</v>
          </cell>
          <cell r="AC322">
            <v>1592961.7999039043</v>
          </cell>
          <cell r="AM322">
            <v>2538535.8074982758</v>
          </cell>
        </row>
        <row r="323">
          <cell r="O323" t="str">
            <v>GUMERACHA DISTRICT SOLDIERS MEMORIAL HOSPITAL</v>
          </cell>
          <cell r="AC323">
            <v>2733549.4471225804</v>
          </cell>
          <cell r="AM323">
            <v>4061513.472388186</v>
          </cell>
        </row>
        <row r="324">
          <cell r="O324" t="str">
            <v>HAWKER MEMORIAL HOSPITAL</v>
          </cell>
          <cell r="AC324">
            <v>1342059.8849622509</v>
          </cell>
          <cell r="AM324">
            <v>2415707.7929320517</v>
          </cell>
        </row>
        <row r="325">
          <cell r="O325" t="str">
            <v>JAMESTOWN HOSPITAL AND HEALTH SERVICES</v>
          </cell>
          <cell r="AC325">
            <v>3319631.9519795571</v>
          </cell>
          <cell r="AM325">
            <v>3721178.4603553577</v>
          </cell>
        </row>
        <row r="326">
          <cell r="O326" t="str">
            <v>KANGAROO ISLAND HEALTH SERVICE</v>
          </cell>
          <cell r="AC326">
            <v>5526975.3527109595</v>
          </cell>
          <cell r="AM326">
            <v>8390742.8957546223</v>
          </cell>
        </row>
        <row r="327">
          <cell r="O327" t="str">
            <v>KAPUNDA HOSPITAL</v>
          </cell>
          <cell r="AC327">
            <v>4413921.1296095857</v>
          </cell>
          <cell r="AM327">
            <v>4878539.3946873276</v>
          </cell>
        </row>
        <row r="328">
          <cell r="O328" t="str">
            <v>KAROONDA AND DISTRICT SOLDIERS' MEMORIAL HOSPITAL</v>
          </cell>
          <cell r="AC328">
            <v>1353168.2512443219</v>
          </cell>
          <cell r="AM328">
            <v>1569216.1883564331</v>
          </cell>
        </row>
        <row r="329">
          <cell r="O329" t="str">
            <v>KIMBA DISTRICT HEALTH AND AGED CARE</v>
          </cell>
          <cell r="AC329">
            <v>1855529.4532888774</v>
          </cell>
          <cell r="AM329">
            <v>2460941.71267414</v>
          </cell>
        </row>
        <row r="330">
          <cell r="O330" t="str">
            <v>KINGSTON SOLDIERS' MEMORIAL HOSPITAL</v>
          </cell>
          <cell r="AC330">
            <v>1390121.6985834469</v>
          </cell>
          <cell r="AM330">
            <v>1569216.1883564331</v>
          </cell>
        </row>
        <row r="331">
          <cell r="O331" t="str">
            <v>LAMEROO DISTRICT HEALTH SERVICES</v>
          </cell>
          <cell r="AC331">
            <v>1256662.2487840804</v>
          </cell>
          <cell r="AM331">
            <v>2261992.0478113447</v>
          </cell>
        </row>
        <row r="332">
          <cell r="O332" t="str">
            <v>LAURA AND DISTRICT HOSPITAL</v>
          </cell>
          <cell r="AC332">
            <v>2141571.5116438139</v>
          </cell>
          <cell r="AM332">
            <v>2850150.8094173362</v>
          </cell>
        </row>
        <row r="333">
          <cell r="O333" t="str">
            <v>LEIGH CREEK HEALTH SERVICES</v>
          </cell>
          <cell r="AC333">
            <v>1339757.1310184097</v>
          </cell>
          <cell r="AM333">
            <v>2331248.2521894556</v>
          </cell>
        </row>
        <row r="334">
          <cell r="O334" t="str">
            <v>LOXTON HOSPITAL COMPLEX</v>
          </cell>
          <cell r="AC334">
            <v>4527430.8529553972</v>
          </cell>
          <cell r="AM334">
            <v>4257450.6416903036</v>
          </cell>
        </row>
        <row r="335">
          <cell r="O335" t="str">
            <v>MAITLAND HOSPITAL</v>
          </cell>
          <cell r="AC335">
            <v>3939300.9135256046</v>
          </cell>
          <cell r="AM335">
            <v>4257450.6416903036</v>
          </cell>
        </row>
        <row r="336">
          <cell r="O336" t="str">
            <v>MENINGIE AND DISTRICTS MEMORIAL HOSPITAL AND HEALTH SERVICES</v>
          </cell>
          <cell r="AC336">
            <v>3099777.1700747241</v>
          </cell>
          <cell r="AM336">
            <v>2850150.8094173362</v>
          </cell>
        </row>
        <row r="337">
          <cell r="O337" t="str">
            <v>MILLICENT AND DISTRICT HOSPITAL AND HEALTH SERVICES</v>
          </cell>
          <cell r="AC337">
            <v>7191441.0017986363</v>
          </cell>
          <cell r="AM337">
            <v>7973980.1279029306</v>
          </cell>
        </row>
        <row r="338">
          <cell r="O338" t="str">
            <v>MOUNT PLEASANT DISTRICT HOSPITAL</v>
          </cell>
          <cell r="AC338">
            <v>3103990.9133789181</v>
          </cell>
          <cell r="AM338">
            <v>4061513.472388186</v>
          </cell>
        </row>
        <row r="339">
          <cell r="O339" t="str">
            <v>NARACOORTE HEALTH SERVICE</v>
          </cell>
          <cell r="AC339">
            <v>9788424.5627886597</v>
          </cell>
          <cell r="AM339">
            <v>8514370.3830774073</v>
          </cell>
        </row>
        <row r="340">
          <cell r="O340" t="str">
            <v>NORTHERN YORKE PENINSULA HEALTH SERVICE</v>
          </cell>
          <cell r="AC340">
            <v>10821536.886435878</v>
          </cell>
          <cell r="AM340">
            <v>14771479.383656245</v>
          </cell>
        </row>
        <row r="341">
          <cell r="O341" t="str">
            <v>ORROROO AND DISTRICT HEALTH SERVICE</v>
          </cell>
          <cell r="AC341">
            <v>1442109.719074585</v>
          </cell>
          <cell r="AM341">
            <v>2595797.494334253</v>
          </cell>
        </row>
        <row r="342">
          <cell r="O342" t="str">
            <v>PENOLA WAR MEMORIAL HOSPITAL</v>
          </cell>
          <cell r="AC342">
            <v>1257725.3264082752</v>
          </cell>
          <cell r="AM342">
            <v>1569216.1883564331</v>
          </cell>
        </row>
        <row r="343">
          <cell r="O343" t="str">
            <v>PETERBOROUGH SOLDIERS' MEMORIAL HOSPITAL AND HEALTH SERVICE</v>
          </cell>
          <cell r="AC343">
            <v>2822354.5026061488</v>
          </cell>
          <cell r="AM343">
            <v>3721178.4603553577</v>
          </cell>
        </row>
        <row r="344">
          <cell r="O344" t="str">
            <v>PINNAROO SOLDIERS' MEMORIAL HOSPITAL</v>
          </cell>
          <cell r="AC344">
            <v>2737025.310709436</v>
          </cell>
          <cell r="AM344">
            <v>2460941.71267414</v>
          </cell>
        </row>
        <row r="345">
          <cell r="O345" t="str">
            <v>PORT BROUGHTON DISTRICT HOSPITAL AND HEALTH SERVICES</v>
          </cell>
          <cell r="AC345">
            <v>2470518.1648994237</v>
          </cell>
          <cell r="AM345">
            <v>2850150.8094173362</v>
          </cell>
        </row>
        <row r="346">
          <cell r="O346" t="str">
            <v>QUORN HEALTH SERVICES</v>
          </cell>
          <cell r="AC346">
            <v>2024635.3972877197</v>
          </cell>
          <cell r="AM346">
            <v>2850150.8094173362</v>
          </cell>
        </row>
        <row r="347">
          <cell r="O347" t="str">
            <v>RENMARK PARINGA DISTRICT HOSPITAL</v>
          </cell>
          <cell r="AC347">
            <v>4295947.2276628157</v>
          </cell>
          <cell r="AM347">
            <v>3721178.4603553577</v>
          </cell>
        </row>
        <row r="348">
          <cell r="O348" t="str">
            <v>RIVERLAND REGIONAL HEALTH SERVICE INC -  BARMERA CAMPUS</v>
          </cell>
          <cell r="AC348">
            <v>2793527.5768538178</v>
          </cell>
          <cell r="AM348">
            <v>2850150.8094173362</v>
          </cell>
        </row>
        <row r="349">
          <cell r="O349" t="str">
            <v>RIVERTON DISTRICT SOLDIERS MEMORIAL HOSPITAL</v>
          </cell>
          <cell r="AC349">
            <v>2524388.5138038797</v>
          </cell>
          <cell r="AM349">
            <v>2538535.8074982758</v>
          </cell>
        </row>
        <row r="350">
          <cell r="O350" t="str">
            <v>ROXBY DOWNS HEALTH SERVICE</v>
          </cell>
          <cell r="AC350">
            <v>2256245.1671616151</v>
          </cell>
          <cell r="AM350">
            <v>2460941.71267414</v>
          </cell>
        </row>
        <row r="351">
          <cell r="O351" t="str">
            <v>SNOWTOWN HOSPITAL</v>
          </cell>
          <cell r="AC351">
            <v>309914.36797241832</v>
          </cell>
          <cell r="AM351">
            <v>557845.86235035292</v>
          </cell>
        </row>
        <row r="352">
          <cell r="O352" t="str">
            <v>SOUTH COAST DISTRICT HOSPITAL</v>
          </cell>
          <cell r="AC352">
            <v>15747910.528886594</v>
          </cell>
          <cell r="AM352">
            <v>15484923.635079514</v>
          </cell>
        </row>
        <row r="353">
          <cell r="O353" t="str">
            <v>STRATHALBYN AND DISTRICT HEALTH SERVICE</v>
          </cell>
          <cell r="AC353">
            <v>4455796.0917104939</v>
          </cell>
          <cell r="AM353">
            <v>4878539.3946873276</v>
          </cell>
        </row>
        <row r="354">
          <cell r="O354" t="str">
            <v>STREAKY BAY HOSPITAL</v>
          </cell>
          <cell r="AC354">
            <v>2320740.978750688</v>
          </cell>
          <cell r="AM354">
            <v>3044308.0654580346</v>
          </cell>
        </row>
        <row r="355">
          <cell r="O355" t="str">
            <v>TAILEM BEND DISTRICT HOSPITAL</v>
          </cell>
          <cell r="AC355">
            <v>1639870.5780818805</v>
          </cell>
          <cell r="AM355">
            <v>2538535.8074982758</v>
          </cell>
        </row>
        <row r="356">
          <cell r="O356" t="str">
            <v>TANUNDA WAR MEMORIAL HOSPITAL</v>
          </cell>
          <cell r="AC356">
            <v>3965800.0042153927</v>
          </cell>
          <cell r="AM356">
            <v>4878539.3946873276</v>
          </cell>
        </row>
        <row r="357">
          <cell r="O357" t="str">
            <v>THE MANNUM DISTRICT HOSPITAL</v>
          </cell>
          <cell r="AC357">
            <v>3824666.6960394434</v>
          </cell>
          <cell r="AM357">
            <v>4878539.3946873276</v>
          </cell>
        </row>
        <row r="358">
          <cell r="O358" t="str">
            <v>TUMBY BAY HOSPITAL &amp; HEALTH SERVICES</v>
          </cell>
          <cell r="AC358">
            <v>2791787.0873147673</v>
          </cell>
          <cell r="AM358">
            <v>3044308.0654580346</v>
          </cell>
        </row>
        <row r="359">
          <cell r="O359" t="str">
            <v>WAIKERIE HEALTH SERVICES</v>
          </cell>
          <cell r="AC359">
            <v>3514704.616253776</v>
          </cell>
          <cell r="AM359">
            <v>3721178.4603553577</v>
          </cell>
        </row>
        <row r="360">
          <cell r="O360" t="str">
            <v>WOOMERA COMMUNITY HOSPITAL</v>
          </cell>
          <cell r="AC360">
            <v>513431.15634241578</v>
          </cell>
          <cell r="AM360">
            <v>924176.08141634834</v>
          </cell>
        </row>
        <row r="361">
          <cell r="O361" t="str">
            <v>WUDINNA HOSPITAL (MID-WEST HEALTH SERVICE - CENTRAL EYRE PENINSULA)</v>
          </cell>
          <cell r="AC361">
            <v>1505903.9341010645</v>
          </cell>
          <cell r="AM361">
            <v>2331248.2521894556</v>
          </cell>
        </row>
        <row r="362">
          <cell r="O362" t="str">
            <v>YORKETOWN HOSPITAL (SOUTHERN YORKE PENINSULA HEALTH SERVICE)</v>
          </cell>
          <cell r="AC362">
            <v>3932915.3275209242</v>
          </cell>
          <cell r="AM362">
            <v>3044308.0654580346</v>
          </cell>
        </row>
        <row r="363">
          <cell r="O363" t="str">
            <v>AUGUSTA HOSPITAL</v>
          </cell>
          <cell r="AC363">
            <v>1172088.4770820355</v>
          </cell>
          <cell r="AM363">
            <v>1778059.30083347</v>
          </cell>
        </row>
        <row r="364">
          <cell r="O364" t="str">
            <v>BEVERLEY HOSPITAL</v>
          </cell>
          <cell r="AC364">
            <v>693035.64676544548</v>
          </cell>
          <cell r="AM364">
            <v>1247464.1641778017</v>
          </cell>
        </row>
        <row r="365">
          <cell r="O365" t="str">
            <v>BODDINGTON HOSPITAL</v>
          </cell>
          <cell r="AC365">
            <v>2085583.8533553167</v>
          </cell>
          <cell r="AM365">
            <v>2538535.8074982758</v>
          </cell>
        </row>
        <row r="366">
          <cell r="O366" t="str">
            <v>BOYUP BROOK SOLDIERS MEMORIAL HOSPITAL</v>
          </cell>
          <cell r="AC366">
            <v>759737.30722622934</v>
          </cell>
          <cell r="AM366">
            <v>1367527.1530072128</v>
          </cell>
        </row>
        <row r="367">
          <cell r="O367" t="str">
            <v>BRIDGETOWN HOSPITAL</v>
          </cell>
          <cell r="AC367">
            <v>5981397.1043198723</v>
          </cell>
          <cell r="AM367">
            <v>7322773.788173629</v>
          </cell>
        </row>
        <row r="368">
          <cell r="O368" t="str">
            <v>BRUCE ROCK MEMORIAL HOSPITAL</v>
          </cell>
          <cell r="AC368">
            <v>750658.66464256204</v>
          </cell>
          <cell r="AM368">
            <v>1022952.9309818082</v>
          </cell>
        </row>
        <row r="369">
          <cell r="O369" t="str">
            <v>CARNARVON HOSPITAL</v>
          </cell>
          <cell r="AC369">
            <v>15900965.717827104</v>
          </cell>
          <cell r="AM369">
            <v>8833869.843237279</v>
          </cell>
        </row>
        <row r="370">
          <cell r="O370" t="str">
            <v>CENTRAL DRUG UNIT (NEXT STEP)</v>
          </cell>
          <cell r="AC370">
            <v>11252715.095584745</v>
          </cell>
          <cell r="AM370">
            <v>6251508.3864359688</v>
          </cell>
        </row>
        <row r="371">
          <cell r="O371" t="str">
            <v>COLLIE DISTRICT HOSPITAL</v>
          </cell>
          <cell r="AC371">
            <v>7445347.6972584194</v>
          </cell>
          <cell r="AM371">
            <v>7682050.3415160095</v>
          </cell>
        </row>
        <row r="372">
          <cell r="O372" t="str">
            <v>CORRIGIN HOSPITAL</v>
          </cell>
          <cell r="AC372">
            <v>971636.58177277551</v>
          </cell>
          <cell r="AM372">
            <v>1748945.8471909959</v>
          </cell>
        </row>
        <row r="373">
          <cell r="O373" t="str">
            <v>CUNDERDIN HOSPITAL</v>
          </cell>
          <cell r="AC373">
            <v>692416.45047310437</v>
          </cell>
          <cell r="AM373">
            <v>1246349.6108515877</v>
          </cell>
        </row>
        <row r="374">
          <cell r="O374" t="str">
            <v>DALWALLINU HOSPITAL</v>
          </cell>
          <cell r="AC374">
            <v>1100939.4429094882</v>
          </cell>
          <cell r="AM374">
            <v>1981690.9972370786</v>
          </cell>
        </row>
        <row r="375">
          <cell r="O375" t="str">
            <v>DENMARK HOSPITAL</v>
          </cell>
          <cell r="AC375">
            <v>1215364.1626815593</v>
          </cell>
          <cell r="AM375">
            <v>2187655.4928268068</v>
          </cell>
        </row>
        <row r="376">
          <cell r="O376" t="str">
            <v>DERBY HOSPITAL</v>
          </cell>
          <cell r="AC376">
            <v>30693642.6581969</v>
          </cell>
          <cell r="AM376">
            <v>21718551.720455095</v>
          </cell>
        </row>
        <row r="377">
          <cell r="O377" t="str">
            <v>DONGARA MULTI-PURPOSE HEALTH CENTRE</v>
          </cell>
          <cell r="AC377">
            <v>1472629.3694112413</v>
          </cell>
          <cell r="AM377">
            <v>2650732.864940234</v>
          </cell>
        </row>
        <row r="378">
          <cell r="O378" t="str">
            <v>DONNYBROOK HOSPITAL</v>
          </cell>
          <cell r="AC378">
            <v>2205290.6363888956</v>
          </cell>
          <cell r="AM378">
            <v>2538535.8074982758</v>
          </cell>
        </row>
        <row r="379">
          <cell r="O379" t="str">
            <v>DUMBLEYUNG MEMORIAL HOSPITAL</v>
          </cell>
          <cell r="AC379">
            <v>268202.92697822239</v>
          </cell>
          <cell r="AM379">
            <v>482765.26856080029</v>
          </cell>
        </row>
        <row r="380">
          <cell r="O380" t="str">
            <v>ESPERANCE HOSPITAL</v>
          </cell>
          <cell r="AC380">
            <v>15493912.214803191</v>
          </cell>
          <cell r="AM380">
            <v>23557881.104697004</v>
          </cell>
        </row>
        <row r="381">
          <cell r="O381" t="str">
            <v>EXMOUTH HOSPITAL</v>
          </cell>
          <cell r="AC381">
            <v>6492458.1959133856</v>
          </cell>
          <cell r="AM381">
            <v>6382017.4973321818</v>
          </cell>
        </row>
        <row r="382">
          <cell r="O382" t="str">
            <v>FITZROY CROSSING HOSPITAL</v>
          </cell>
          <cell r="AC382">
            <v>10797215.735027334</v>
          </cell>
          <cell r="AM382">
            <v>11459882.517407516</v>
          </cell>
        </row>
        <row r="383">
          <cell r="O383" t="str">
            <v>GNOWANGERUP HOSPITAL</v>
          </cell>
          <cell r="AC383">
            <v>1070738.7431518834</v>
          </cell>
          <cell r="AM383">
            <v>1022952.9309818082</v>
          </cell>
        </row>
        <row r="384">
          <cell r="O384" t="str">
            <v>GOOMALLING HOSPITAL</v>
          </cell>
          <cell r="AC384">
            <v>1448462.4912183485</v>
          </cell>
          <cell r="AM384">
            <v>2607232.484193027</v>
          </cell>
        </row>
        <row r="385">
          <cell r="O385" t="str">
            <v>HALLS CREEK HOSPITAL</v>
          </cell>
          <cell r="AC385">
            <v>8504691.3670656197</v>
          </cell>
          <cell r="AM385">
            <v>11221661.472794073</v>
          </cell>
        </row>
        <row r="386">
          <cell r="O386" t="str">
            <v>HARVEY DISTRICT HOSPITAL</v>
          </cell>
          <cell r="AC386">
            <v>3402208.9354689</v>
          </cell>
          <cell r="AM386">
            <v>4878539.3946873276</v>
          </cell>
        </row>
        <row r="387">
          <cell r="O387" t="str">
            <v>KALBARRI HEALTH SERVICE</v>
          </cell>
          <cell r="AC387">
            <v>1902296.2382308829</v>
          </cell>
          <cell r="AM387">
            <v>2460941.71267414</v>
          </cell>
        </row>
        <row r="388">
          <cell r="O388" t="str">
            <v>KATANNING HOSPITAL</v>
          </cell>
          <cell r="AC388">
            <v>6976976.0558940945</v>
          </cell>
          <cell r="AM388">
            <v>7979461.5196981467</v>
          </cell>
        </row>
        <row r="389">
          <cell r="O389" t="str">
            <v>KELLERBERRIN MEMORIAL HOSPITAL</v>
          </cell>
          <cell r="AC389">
            <v>1260995.0986898721</v>
          </cell>
          <cell r="AM389">
            <v>1569216.1883564331</v>
          </cell>
        </row>
        <row r="390">
          <cell r="O390" t="str">
            <v>KOJONUP HOSPITAL</v>
          </cell>
          <cell r="AC390">
            <v>1227320.2609590734</v>
          </cell>
          <cell r="AM390">
            <v>1569216.1883564331</v>
          </cell>
        </row>
        <row r="391">
          <cell r="O391" t="str">
            <v>KONDININ HOSPITAL</v>
          </cell>
          <cell r="AC391">
            <v>1113646.8217657041</v>
          </cell>
          <cell r="AM391">
            <v>1022952.9309818082</v>
          </cell>
        </row>
        <row r="392">
          <cell r="O392" t="str">
            <v>KUNUNOPPIN HOSPITAL</v>
          </cell>
          <cell r="AC392">
            <v>1033748.8429679964</v>
          </cell>
          <cell r="AM392">
            <v>1022952.9309818082</v>
          </cell>
        </row>
        <row r="393">
          <cell r="O393" t="str">
            <v>KUNUNURRA HOSPITAL</v>
          </cell>
          <cell r="AC393">
            <v>24496326.79593467</v>
          </cell>
          <cell r="AM393">
            <v>23557115.236212719</v>
          </cell>
        </row>
        <row r="394">
          <cell r="O394" t="str">
            <v>LAKE GRACE HOSPITAL</v>
          </cell>
          <cell r="AC394">
            <v>941117.04065476859</v>
          </cell>
          <cell r="AM394">
            <v>1022952.9309818082</v>
          </cell>
        </row>
        <row r="395">
          <cell r="O395" t="str">
            <v>LAVERTON HOSPITAL</v>
          </cell>
          <cell r="AC395">
            <v>2314032.8101230119</v>
          </cell>
          <cell r="AM395">
            <v>2331248.2521894556</v>
          </cell>
        </row>
        <row r="396">
          <cell r="O396" t="str">
            <v>LEONORA HOSPITAL</v>
          </cell>
          <cell r="AC396">
            <v>2069804.2060533105</v>
          </cell>
          <cell r="AM396">
            <v>2331248.2521894556</v>
          </cell>
        </row>
        <row r="397">
          <cell r="O397" t="str">
            <v>MARGARET RIVER HOSPITAL</v>
          </cell>
          <cell r="AC397">
            <v>5287394.6667552898</v>
          </cell>
          <cell r="AM397">
            <v>4878539.3946873276</v>
          </cell>
        </row>
        <row r="398">
          <cell r="O398" t="str">
            <v>MEEKATHARRA HOSPITAL</v>
          </cell>
          <cell r="AC398">
            <v>2962828.3417970585</v>
          </cell>
          <cell r="AM398">
            <v>4034241.9309411868</v>
          </cell>
        </row>
        <row r="399">
          <cell r="O399" t="str">
            <v>MERREDIN HOSPITAL</v>
          </cell>
          <cell r="AC399">
            <v>4864742.40980893</v>
          </cell>
          <cell r="AM399">
            <v>4257450.6416903036</v>
          </cell>
        </row>
        <row r="400">
          <cell r="O400" t="str">
            <v>MOORA HOSPITAL</v>
          </cell>
          <cell r="AC400">
            <v>2231895.777433516</v>
          </cell>
          <cell r="AM400">
            <v>3721178.4603553577</v>
          </cell>
        </row>
        <row r="401">
          <cell r="O401" t="str">
            <v>MORAWA HOSPITAL</v>
          </cell>
          <cell r="AC401">
            <v>359944.21762510447</v>
          </cell>
          <cell r="AM401">
            <v>647899.59172518807</v>
          </cell>
        </row>
        <row r="402">
          <cell r="O402" t="str">
            <v>MULLEWA HOSPITAL</v>
          </cell>
          <cell r="AC402">
            <v>557181.1908324071</v>
          </cell>
          <cell r="AM402">
            <v>949792.18398166005</v>
          </cell>
        </row>
        <row r="403">
          <cell r="O403" t="str">
            <v>NANNUP HOSPITAL</v>
          </cell>
          <cell r="AC403">
            <v>391148.44542077597</v>
          </cell>
          <cell r="AM403">
            <v>704067.20175739669</v>
          </cell>
        </row>
        <row r="404">
          <cell r="O404" t="str">
            <v>NAREMBEEN HOSPITAL</v>
          </cell>
          <cell r="AC404">
            <v>948555.60357540555</v>
          </cell>
          <cell r="AM404">
            <v>1022952.9309818082</v>
          </cell>
        </row>
        <row r="405">
          <cell r="O405" t="str">
            <v>NARROGIN HOSPITAL</v>
          </cell>
          <cell r="AC405">
            <v>17669290.50981576</v>
          </cell>
          <cell r="AM405">
            <v>15140430.161728458</v>
          </cell>
        </row>
        <row r="406">
          <cell r="O406" t="str">
            <v>NEWMAN HOSPITAL</v>
          </cell>
          <cell r="AC406">
            <v>8137749.0247787982</v>
          </cell>
          <cell r="AM406">
            <v>6382017.4973321818</v>
          </cell>
        </row>
        <row r="407">
          <cell r="O407" t="str">
            <v>NICKOL BAY HOSPITAL</v>
          </cell>
          <cell r="AC407">
            <v>32067640.00754704</v>
          </cell>
          <cell r="AM407">
            <v>23619789.485667549</v>
          </cell>
        </row>
        <row r="408">
          <cell r="O408" t="str">
            <v>NORSEMAN HOSPITAL</v>
          </cell>
          <cell r="AC408">
            <v>1931870.4355454817</v>
          </cell>
          <cell r="AM408">
            <v>2331248.2521894556</v>
          </cell>
        </row>
        <row r="409">
          <cell r="O409" t="str">
            <v>NORTH MIDLANDS HOSPITAL</v>
          </cell>
          <cell r="AC409">
            <v>776312.92993570864</v>
          </cell>
          <cell r="AM409">
            <v>1022952.9309818082</v>
          </cell>
        </row>
        <row r="410">
          <cell r="O410" t="str">
            <v>NORTHAM HOSPITAL</v>
          </cell>
          <cell r="AC410">
            <v>19547677.867970314</v>
          </cell>
          <cell r="AM410">
            <v>15532272.856381001</v>
          </cell>
        </row>
        <row r="411">
          <cell r="O411" t="str">
            <v>NORTHAMPTON HOSPITAL</v>
          </cell>
          <cell r="AC411">
            <v>807635.59415208211</v>
          </cell>
          <cell r="AM411">
            <v>1453744.0694737476</v>
          </cell>
        </row>
        <row r="412">
          <cell r="O412" t="str">
            <v>ONSLOW HOSPITAL</v>
          </cell>
          <cell r="AC412">
            <v>2508213.0043458259</v>
          </cell>
          <cell r="AM412">
            <v>2331248.2521894556</v>
          </cell>
        </row>
        <row r="413">
          <cell r="O413" t="str">
            <v>PARABURDOO HOSPITAL</v>
          </cell>
          <cell r="AC413">
            <v>1144248.5295438033</v>
          </cell>
          <cell r="AM413">
            <v>2059647.353178846</v>
          </cell>
        </row>
        <row r="414">
          <cell r="O414" t="str">
            <v>PEMBERTON HOSPITAL</v>
          </cell>
          <cell r="AC414">
            <v>1113575.5198215649</v>
          </cell>
          <cell r="AM414">
            <v>2004435.9356788166</v>
          </cell>
        </row>
        <row r="415">
          <cell r="O415" t="str">
            <v>PINGELLY HOSPITAL</v>
          </cell>
          <cell r="AC415">
            <v>1339638.27379103</v>
          </cell>
          <cell r="AM415">
            <v>1127023.4631969093</v>
          </cell>
        </row>
        <row r="416">
          <cell r="O416" t="str">
            <v>PLANTAGENET HOSPITAL</v>
          </cell>
          <cell r="AC416">
            <v>3010440.3538812706</v>
          </cell>
          <cell r="AM416">
            <v>4257450.6416903036</v>
          </cell>
        </row>
        <row r="417">
          <cell r="O417" t="str">
            <v>QUAIRADING HOSPITAL</v>
          </cell>
          <cell r="AC417">
            <v>1042065.2827531111</v>
          </cell>
          <cell r="AM417">
            <v>1569216.1883564331</v>
          </cell>
        </row>
        <row r="418">
          <cell r="O418" t="str">
            <v>RAVENSTHORPE HOSPITAL</v>
          </cell>
          <cell r="AC418">
            <v>1405134.9471077172</v>
          </cell>
          <cell r="AM418">
            <v>2529242.9047938907</v>
          </cell>
        </row>
        <row r="419">
          <cell r="O419" t="str">
            <v>ROEBOURNE HOSPITAL</v>
          </cell>
          <cell r="AC419">
            <v>2976086.1312021911</v>
          </cell>
          <cell r="AM419">
            <v>2460941.71267414</v>
          </cell>
        </row>
        <row r="420">
          <cell r="O420" t="str">
            <v>SOUTHERN CROSS HOSPITAL</v>
          </cell>
          <cell r="AC420">
            <v>1019247.6741722209</v>
          </cell>
          <cell r="AM420">
            <v>949792.18398166005</v>
          </cell>
        </row>
        <row r="421">
          <cell r="O421" t="str">
            <v>TOM PRICE HOSPITAL</v>
          </cell>
          <cell r="AC421">
            <v>4059572.5153343054</v>
          </cell>
          <cell r="AM421">
            <v>4034241.9309411868</v>
          </cell>
        </row>
        <row r="422">
          <cell r="O422" t="str">
            <v>WAGIN HOSPITAL</v>
          </cell>
          <cell r="AC422">
            <v>1889077.0679511328</v>
          </cell>
          <cell r="AM422">
            <v>3400338.7223120388</v>
          </cell>
        </row>
        <row r="423">
          <cell r="O423" t="str">
            <v>WARREN HOSPITAL</v>
          </cell>
          <cell r="AC423">
            <v>8263217.2501584757</v>
          </cell>
          <cell r="AM423">
            <v>7880350.1338775028</v>
          </cell>
        </row>
        <row r="424">
          <cell r="O424" t="str">
            <v>WONGAN HILLS HOSPITAL</v>
          </cell>
          <cell r="AC424">
            <v>881286.17541227094</v>
          </cell>
          <cell r="AM424">
            <v>1586315.1157420876</v>
          </cell>
        </row>
        <row r="425">
          <cell r="O425" t="str">
            <v>WYALKATCHEM HOSPITAL</v>
          </cell>
          <cell r="AC425">
            <v>1169933.5728888535</v>
          </cell>
          <cell r="AM425">
            <v>1569216.1883564331</v>
          </cell>
        </row>
        <row r="426">
          <cell r="O426" t="str">
            <v>WYNDHAM HOSPITAL</v>
          </cell>
          <cell r="AC426">
            <v>4573585.1442355262</v>
          </cell>
          <cell r="AM426">
            <v>6382017.4973321818</v>
          </cell>
        </row>
        <row r="427">
          <cell r="O427" t="str">
            <v>YORK HOSPITAL</v>
          </cell>
          <cell r="AC427">
            <v>1282547.93387275</v>
          </cell>
          <cell r="AM427">
            <v>2308586.2809709501</v>
          </cell>
        </row>
        <row r="428">
          <cell r="O428" t="str">
            <v>BEACONSFIELD DISTRICT HEALTH SERVICE</v>
          </cell>
          <cell r="AC428">
            <v>552837.14540329133</v>
          </cell>
          <cell r="AM428">
            <v>995106.8617259243</v>
          </cell>
        </row>
        <row r="429">
          <cell r="O429" t="str">
            <v>CAMPBELL TOWN MULTIPURPOSE CENTRE</v>
          </cell>
          <cell r="AC429">
            <v>1200671.7830725834</v>
          </cell>
          <cell r="AM429">
            <v>1569216.1883564331</v>
          </cell>
        </row>
        <row r="430">
          <cell r="O430" t="str">
            <v>DELORAINE DISTRICT HOSPITAL</v>
          </cell>
          <cell r="AC430">
            <v>2801568.5327418828</v>
          </cell>
          <cell r="AM430">
            <v>2850150.8094173362</v>
          </cell>
        </row>
        <row r="431">
          <cell r="O431" t="str">
            <v>ESPERANCE MULTIPURPOSE CENTRE</v>
          </cell>
          <cell r="AC431">
            <v>285279.86293609592</v>
          </cell>
          <cell r="AM431">
            <v>513503.75328497263</v>
          </cell>
        </row>
        <row r="432">
          <cell r="O432" t="str">
            <v>FLINDERS ISLAND MULTIPURPOSE CENTRE</v>
          </cell>
          <cell r="AC432">
            <v>3246380.2926826822</v>
          </cell>
          <cell r="AM432">
            <v>1803544.6070459345</v>
          </cell>
        </row>
        <row r="433">
          <cell r="O433" t="str">
            <v>GEORGE TOWN HOSPITAL AND COMMUNITY CENTRE</v>
          </cell>
          <cell r="AC433">
            <v>2390449.9971604249</v>
          </cell>
          <cell r="AM433">
            <v>3721178.4603553577</v>
          </cell>
        </row>
        <row r="434">
          <cell r="O434" t="str">
            <v>HUON ELDERCARE</v>
          </cell>
          <cell r="AC434">
            <v>918612.94523484248</v>
          </cell>
          <cell r="AM434">
            <v>1569216.1883564331</v>
          </cell>
        </row>
        <row r="435">
          <cell r="O435" t="str">
            <v>KING ISLAND DISTRICT HOSPITAL AND HEALTH CENTRE</v>
          </cell>
          <cell r="AC435">
            <v>1885159.8630005051</v>
          </cell>
          <cell r="AM435">
            <v>2405279.3687339886</v>
          </cell>
        </row>
        <row r="436">
          <cell r="O436" t="str">
            <v>MAY SHAW HEALTH CENTRE</v>
          </cell>
          <cell r="AC436">
            <v>744510.11228742497</v>
          </cell>
          <cell r="AM436">
            <v>949792.18398166005</v>
          </cell>
        </row>
        <row r="437">
          <cell r="O437" t="str">
            <v>MIDLANDS MULTIPURPOSE HEALTH CENTRE</v>
          </cell>
          <cell r="AC437">
            <v>1320526.2009387969</v>
          </cell>
          <cell r="AM437">
            <v>1569216.1883564331</v>
          </cell>
        </row>
        <row r="438">
          <cell r="O438" t="str">
            <v>NEW NORFOLK DISTRICT HOSPITAL</v>
          </cell>
          <cell r="AC438">
            <v>1511577.0189319658</v>
          </cell>
          <cell r="AM438">
            <v>1778059.30083347</v>
          </cell>
        </row>
        <row r="439">
          <cell r="O439" t="str">
            <v>NORTH EAST SOLDIERS MEMORIAL HOSPITAL AND COMMUNITY SERVICES CENTRE</v>
          </cell>
          <cell r="AC439">
            <v>6070649.4914984209</v>
          </cell>
          <cell r="AM439">
            <v>3721178.4603553577</v>
          </cell>
        </row>
        <row r="440">
          <cell r="O440" t="str">
            <v>SMITHTON DISTRICT HOSPITAL</v>
          </cell>
          <cell r="AC440">
            <v>3771175.6537280129</v>
          </cell>
          <cell r="AM440">
            <v>3721178.4603553577</v>
          </cell>
        </row>
        <row r="441">
          <cell r="O441" t="str">
            <v>ST HELENS DISTRICT HOSPITAL</v>
          </cell>
          <cell r="AC441">
            <v>3581990.8113467465</v>
          </cell>
          <cell r="AM441">
            <v>2850150.8094173362</v>
          </cell>
        </row>
        <row r="442">
          <cell r="O442" t="str">
            <v>ST MARYS HEALTH CENTRE</v>
          </cell>
          <cell r="AC442">
            <v>1676172.9882242461</v>
          </cell>
          <cell r="AM442">
            <v>2850150.8094173362</v>
          </cell>
        </row>
        <row r="443">
          <cell r="O443" t="str">
            <v>TASMAN MULTIPURPOSE CENTRE</v>
          </cell>
          <cell r="AC443">
            <v>711243.41709152376</v>
          </cell>
          <cell r="AM443">
            <v>1127023.4631969093</v>
          </cell>
        </row>
        <row r="444">
          <cell r="O444" t="str">
            <v>TOOSEY AGED AND COMMUNITY CARE</v>
          </cell>
          <cell r="AC444">
            <v>136748.02817013717</v>
          </cell>
          <cell r="AM444">
            <v>246146.45070624689</v>
          </cell>
        </row>
        <row r="445">
          <cell r="O445" t="str">
            <v>WEST COAST DISTRICT HOSPITAL</v>
          </cell>
          <cell r="AC445">
            <v>3617163.5691742389</v>
          </cell>
          <cell r="AM445">
            <v>2460941.71267414</v>
          </cell>
        </row>
        <row r="446">
          <cell r="O446" t="str">
            <v>GOVE DISTRICT HOSPITAL</v>
          </cell>
          <cell r="AC446">
            <v>24036924.062042646</v>
          </cell>
          <cell r="AM446">
            <v>21193362.056272011</v>
          </cell>
        </row>
        <row r="447">
          <cell r="O447" t="str">
            <v>TENNANT CREEK HOSPITAL</v>
          </cell>
          <cell r="AC447">
            <v>15040104.715169292</v>
          </cell>
          <cell r="AM447">
            <v>21379662.098296687</v>
          </cell>
        </row>
        <row r="448">
          <cell r="O448" t="str">
            <v>QEII FAMILY CENTRE</v>
          </cell>
          <cell r="AC448">
            <v>2774884.2659587711</v>
          </cell>
          <cell r="AM448">
            <v>3163031.2659458057</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 National and State"/>
      <sheetName val="Inputs - LHN"/>
      <sheetName val="Calcs - cross border"/>
      <sheetName val="Outputs - National and State"/>
      <sheetName val="Outputs - LHN"/>
      <sheetName val="Outputs - Rounding"/>
      <sheetName val="Inputs - Actuals Paid"/>
      <sheetName val="Outputs - Base Monthly Payments"/>
      <sheetName val="Outputs - Adjustments HY"/>
      <sheetName val="Inputs - Adjustments Paid"/>
      <sheetName val="Outputs - Adjustment Payments"/>
      <sheetName val="Outputs - Total Monthly Payment"/>
      <sheetName val="Outputs - Review"/>
    </sheetNames>
    <sheetDataSet>
      <sheetData sheetId="0">
        <row r="3">
          <cell r="B3">
            <v>4993</v>
          </cell>
        </row>
        <row r="8">
          <cell r="B8" t="str">
            <v>NSW</v>
          </cell>
          <cell r="C8" t="str">
            <v>Vic</v>
          </cell>
          <cell r="D8" t="str">
            <v>Qld</v>
          </cell>
          <cell r="E8" t="str">
            <v>WA</v>
          </cell>
          <cell r="F8" t="str">
            <v>SA</v>
          </cell>
          <cell r="G8" t="str">
            <v>Tas</v>
          </cell>
          <cell r="H8" t="str">
            <v>ACT</v>
          </cell>
          <cell r="I8" t="str">
            <v>NT</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und 16 11-12 Reporting"/>
      <sheetName val="Reporting 10-11"/>
      <sheetName val="Overall List W ABF Advice"/>
      <sheetName val="Working Counts Nov"/>
      <sheetName val="Ref- Overall List W ABF Advice"/>
      <sheetName val="Graph Tables"/>
      <sheetName val="Calculations"/>
      <sheetName val="Private Hospitals"/>
      <sheetName val="References"/>
      <sheetName val="Data Descriptions"/>
      <sheetName val="ICU Hours for Overall List"/>
      <sheetName val="Cost Tables for Graphs"/>
      <sheetName val="Hospital Calcs For Graphs"/>
      <sheetName val="Complete OP Data Tables"/>
      <sheetName val="OP Calculations &amp; Graphs"/>
      <sheetName val="SB Data Tables "/>
      <sheetName val="SB Calculations &amp; Graphs"/>
      <sheetName val="ED Data And Graphs"/>
      <sheetName val="Acute"/>
      <sheetName val="Snap Class"/>
    </sheetNames>
    <sheetDataSet>
      <sheetData sheetId="0"/>
      <sheetData sheetId="1"/>
      <sheetData sheetId="2"/>
      <sheetData sheetId="3"/>
      <sheetData sheetId="4"/>
      <sheetData sheetId="5"/>
      <sheetData sheetId="6"/>
      <sheetData sheetId="7"/>
      <sheetData sheetId="8"/>
      <sheetData sheetId="9">
        <row r="15">
          <cell r="B15" t="str">
            <v>Yes</v>
          </cell>
        </row>
      </sheetData>
      <sheetData sheetId="10">
        <row r="6">
          <cell r="D6" t="str">
            <v>.</v>
          </cell>
        </row>
      </sheetData>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T107"/>
  <sheetViews>
    <sheetView tabSelected="1" zoomScaleNormal="100" workbookViewId="0">
      <selection activeCell="J95" sqref="J95"/>
    </sheetView>
  </sheetViews>
  <sheetFormatPr defaultRowHeight="12.75"/>
  <cols>
    <col min="1" max="1" width="19.42578125" style="1" customWidth="1"/>
    <col min="2" max="2" width="27.5703125" style="1" customWidth="1"/>
    <col min="3" max="3" width="18.85546875" style="1" bestFit="1" customWidth="1"/>
    <col min="4" max="4" width="30.7109375" style="1" customWidth="1"/>
    <col min="5" max="5" width="2.7109375" style="1" customWidth="1"/>
    <col min="6" max="6" width="39.7109375" style="1" customWidth="1"/>
    <col min="7" max="7" width="17.28515625" style="1" bestFit="1" customWidth="1"/>
    <col min="8" max="8" width="25.5703125" style="1" customWidth="1"/>
    <col min="9" max="9" width="2.7109375" style="1" customWidth="1"/>
    <col min="10" max="10" width="40.140625" style="1" customWidth="1"/>
    <col min="11" max="11" width="17.28515625" style="1" bestFit="1" customWidth="1"/>
    <col min="12" max="12" width="25.5703125" style="1" customWidth="1"/>
    <col min="13" max="13" width="2.7109375" style="1" customWidth="1"/>
    <col min="14" max="14" width="39.5703125" style="1" customWidth="1"/>
    <col min="15" max="15" width="17.28515625" style="1" bestFit="1" customWidth="1"/>
    <col min="16" max="16" width="26" style="1" customWidth="1"/>
    <col min="17" max="17" width="2.7109375" style="1" customWidth="1"/>
    <col min="18" max="18" width="39.140625" style="1" customWidth="1"/>
    <col min="19" max="19" width="17.28515625" style="1" bestFit="1" customWidth="1"/>
    <col min="20" max="20" width="26.140625" style="1" customWidth="1"/>
    <col min="21" max="16384" width="9.140625" style="1"/>
  </cols>
  <sheetData>
    <row r="2" spans="1:20" ht="20.25">
      <c r="A2" s="46" t="s">
        <v>51</v>
      </c>
      <c r="B2" s="47"/>
      <c r="C2" s="47"/>
      <c r="D2" s="47"/>
      <c r="E2" s="47"/>
      <c r="F2" s="47"/>
      <c r="G2" s="47"/>
      <c r="H2" s="47"/>
      <c r="I2" s="47"/>
      <c r="J2" s="47"/>
      <c r="K2" s="47"/>
      <c r="L2" s="47"/>
      <c r="M2" s="47"/>
      <c r="N2" s="47"/>
      <c r="O2" s="47"/>
      <c r="P2" s="47"/>
      <c r="Q2" s="47"/>
      <c r="R2" s="47"/>
      <c r="S2" s="47"/>
      <c r="T2" s="47"/>
    </row>
    <row r="3" spans="1:20" ht="15">
      <c r="A3" s="48" t="s">
        <v>54</v>
      </c>
      <c r="B3" s="47"/>
      <c r="C3" s="47"/>
      <c r="D3" s="47"/>
      <c r="E3" s="47"/>
      <c r="F3" s="47"/>
      <c r="G3" s="47"/>
      <c r="H3" s="47"/>
      <c r="I3" s="47"/>
      <c r="J3" s="47"/>
      <c r="K3" s="47"/>
      <c r="L3" s="47"/>
      <c r="M3" s="47"/>
      <c r="N3" s="47"/>
      <c r="O3" s="47"/>
      <c r="P3" s="47"/>
      <c r="Q3" s="47"/>
      <c r="R3" s="47"/>
      <c r="S3" s="47"/>
      <c r="T3" s="47"/>
    </row>
    <row r="5" spans="1:20">
      <c r="A5" s="72" t="s">
        <v>55</v>
      </c>
      <c r="B5" s="72"/>
      <c r="C5" s="72"/>
      <c r="D5" s="72"/>
      <c r="E5" s="72"/>
      <c r="F5" s="72"/>
      <c r="G5" s="72"/>
      <c r="H5" s="72"/>
    </row>
    <row r="6" spans="1:20">
      <c r="A6" s="72"/>
      <c r="B6" s="72"/>
      <c r="C6" s="72"/>
      <c r="D6" s="72"/>
      <c r="E6" s="72"/>
      <c r="F6" s="72"/>
      <c r="G6" s="72"/>
      <c r="H6" s="72"/>
    </row>
    <row r="7" spans="1:20">
      <c r="A7" s="72"/>
      <c r="B7" s="72"/>
      <c r="C7" s="72"/>
      <c r="D7" s="72"/>
      <c r="E7" s="72"/>
      <c r="F7" s="72"/>
      <c r="G7" s="72"/>
      <c r="H7" s="72"/>
    </row>
    <row r="9" spans="1:20">
      <c r="A9" s="1" t="s">
        <v>49</v>
      </c>
      <c r="B9" s="2" t="s">
        <v>5</v>
      </c>
    </row>
    <row r="10" spans="1:20">
      <c r="A10" s="1" t="s">
        <v>48</v>
      </c>
      <c r="B10" s="2" t="s">
        <v>5</v>
      </c>
    </row>
    <row r="11" spans="1:20">
      <c r="B11" s="2"/>
    </row>
    <row r="12" spans="1:20">
      <c r="A12" s="3" t="s">
        <v>0</v>
      </c>
      <c r="B12" s="4"/>
      <c r="C12" s="4"/>
      <c r="D12" s="4"/>
    </row>
    <row r="14" spans="1:20">
      <c r="A14" s="1" t="s">
        <v>2</v>
      </c>
      <c r="C14" s="33"/>
      <c r="D14" s="1" t="s">
        <v>3</v>
      </c>
    </row>
    <row r="15" spans="1:20">
      <c r="A15" s="1" t="s">
        <v>1</v>
      </c>
      <c r="C15" s="34"/>
      <c r="D15" s="1" t="s">
        <v>40</v>
      </c>
    </row>
    <row r="16" spans="1:20" ht="13.5" thickBot="1"/>
    <row r="17" spans="1:16">
      <c r="A17" s="6" t="s">
        <v>4</v>
      </c>
      <c r="B17" s="7"/>
      <c r="C17" s="8"/>
    </row>
    <row r="18" spans="1:16" ht="13.5" thickBot="1">
      <c r="A18" s="73">
        <f>C14*(1+C15)</f>
        <v>0</v>
      </c>
      <c r="B18" s="74"/>
      <c r="C18" s="10"/>
    </row>
    <row r="21" spans="1:16">
      <c r="A21" s="3" t="s">
        <v>6</v>
      </c>
      <c r="B21" s="4"/>
      <c r="C21" s="4"/>
      <c r="D21" s="4"/>
      <c r="E21" s="4"/>
      <c r="F21" s="4"/>
      <c r="G21" s="4"/>
      <c r="H21" s="4"/>
      <c r="I21" s="4"/>
      <c r="J21" s="4"/>
      <c r="K21" s="4"/>
      <c r="L21" s="4"/>
      <c r="M21" s="4"/>
      <c r="N21" s="4"/>
      <c r="O21" s="4"/>
      <c r="P21" s="4"/>
    </row>
    <row r="23" spans="1:16">
      <c r="A23" s="11" t="s">
        <v>7</v>
      </c>
      <c r="B23" s="11"/>
      <c r="C23" s="11"/>
      <c r="D23" s="11"/>
      <c r="F23" s="11" t="s">
        <v>15</v>
      </c>
      <c r="G23" s="11"/>
      <c r="H23" s="11"/>
      <c r="J23" s="11" t="s">
        <v>16</v>
      </c>
      <c r="K23" s="11"/>
      <c r="L23" s="11"/>
      <c r="N23" s="11" t="s">
        <v>17</v>
      </c>
      <c r="O23" s="11"/>
      <c r="P23" s="11"/>
    </row>
    <row r="25" spans="1:16">
      <c r="A25" s="1" t="s">
        <v>2</v>
      </c>
      <c r="C25" s="33"/>
      <c r="D25" s="1" t="s">
        <v>3</v>
      </c>
      <c r="F25" s="1" t="s">
        <v>2</v>
      </c>
      <c r="G25" s="33"/>
      <c r="H25" s="1" t="s">
        <v>3</v>
      </c>
      <c r="J25" s="1" t="s">
        <v>2</v>
      </c>
      <c r="K25" s="33"/>
      <c r="L25" s="1" t="s">
        <v>3</v>
      </c>
      <c r="N25" s="1" t="s">
        <v>2</v>
      </c>
      <c r="O25" s="33"/>
      <c r="P25" s="1" t="s">
        <v>3</v>
      </c>
    </row>
    <row r="26" spans="1:16">
      <c r="A26" s="1" t="s">
        <v>9</v>
      </c>
      <c r="C26" s="12">
        <v>0.45</v>
      </c>
      <c r="D26" s="1" t="s">
        <v>40</v>
      </c>
      <c r="F26" s="1" t="s">
        <v>9</v>
      </c>
      <c r="G26" s="12">
        <v>0.45</v>
      </c>
      <c r="H26" s="1" t="s">
        <v>40</v>
      </c>
      <c r="J26" s="1" t="s">
        <v>9</v>
      </c>
      <c r="K26" s="12">
        <v>0.45</v>
      </c>
      <c r="L26" s="1" t="s">
        <v>40</v>
      </c>
      <c r="N26" s="1" t="s">
        <v>9</v>
      </c>
      <c r="O26" s="12">
        <v>0.45</v>
      </c>
      <c r="P26" s="1" t="s">
        <v>40</v>
      </c>
    </row>
    <row r="27" spans="1:16">
      <c r="A27" s="1" t="s">
        <v>8</v>
      </c>
      <c r="C27" s="33"/>
      <c r="D27" s="1" t="s">
        <v>3</v>
      </c>
      <c r="F27" s="1" t="s">
        <v>8</v>
      </c>
      <c r="G27" s="33"/>
      <c r="H27" s="1" t="s">
        <v>3</v>
      </c>
      <c r="J27" s="1" t="s">
        <v>8</v>
      </c>
      <c r="K27" s="33"/>
      <c r="L27" s="1" t="s">
        <v>3</v>
      </c>
      <c r="N27" s="1" t="s">
        <v>8</v>
      </c>
      <c r="O27" s="33"/>
      <c r="P27" s="1" t="s">
        <v>3</v>
      </c>
    </row>
    <row r="28" spans="1:16">
      <c r="A28" s="1" t="s">
        <v>10</v>
      </c>
      <c r="C28" s="33"/>
      <c r="D28" s="1" t="s">
        <v>3</v>
      </c>
      <c r="F28" s="1" t="s">
        <v>10</v>
      </c>
      <c r="G28" s="33"/>
      <c r="H28" s="1" t="s">
        <v>3</v>
      </c>
      <c r="J28" s="1" t="s">
        <v>10</v>
      </c>
      <c r="K28" s="33"/>
      <c r="L28" s="1" t="s">
        <v>3</v>
      </c>
      <c r="N28" s="1" t="s">
        <v>10</v>
      </c>
      <c r="O28" s="33"/>
      <c r="P28" s="1" t="s">
        <v>3</v>
      </c>
    </row>
    <row r="29" spans="1:16">
      <c r="A29" s="1" t="s">
        <v>11</v>
      </c>
      <c r="C29" s="5"/>
      <c r="D29" s="1" t="s">
        <v>12</v>
      </c>
      <c r="F29" s="1" t="s">
        <v>11</v>
      </c>
      <c r="G29" s="5"/>
      <c r="H29" s="1" t="s">
        <v>12</v>
      </c>
      <c r="J29" s="1" t="s">
        <v>11</v>
      </c>
      <c r="K29" s="5"/>
      <c r="L29" s="1" t="s">
        <v>12</v>
      </c>
      <c r="N29" s="1" t="s">
        <v>11</v>
      </c>
      <c r="O29" s="5"/>
      <c r="P29" s="1" t="s">
        <v>12</v>
      </c>
    </row>
    <row r="31" spans="1:16">
      <c r="A31" s="1" t="s">
        <v>13</v>
      </c>
      <c r="F31" s="1" t="s">
        <v>13</v>
      </c>
      <c r="J31" s="1" t="s">
        <v>13</v>
      </c>
      <c r="N31" s="1" t="s">
        <v>13</v>
      </c>
    </row>
    <row r="32" spans="1:16">
      <c r="A32" s="75">
        <f>C27*C29</f>
        <v>0</v>
      </c>
      <c r="B32" s="75"/>
      <c r="F32" s="13">
        <f>G27*G29</f>
        <v>0</v>
      </c>
      <c r="J32" s="13">
        <f>K27*K29</f>
        <v>0</v>
      </c>
      <c r="N32" s="13">
        <f>O27*O29</f>
        <v>0</v>
      </c>
    </row>
    <row r="34" spans="1:20">
      <c r="A34" s="14" t="s">
        <v>14</v>
      </c>
      <c r="B34" s="15"/>
      <c r="C34" s="15"/>
      <c r="D34" s="16"/>
      <c r="F34" s="14" t="s">
        <v>14</v>
      </c>
      <c r="G34" s="15"/>
      <c r="H34" s="16"/>
      <c r="J34" s="14" t="s">
        <v>14</v>
      </c>
      <c r="K34" s="15"/>
      <c r="L34" s="16"/>
      <c r="N34" s="14" t="s">
        <v>14</v>
      </c>
      <c r="O34" s="15"/>
      <c r="P34" s="16"/>
    </row>
    <row r="35" spans="1:20">
      <c r="A35" s="63">
        <f>C25+C26*(C28-A32)</f>
        <v>0</v>
      </c>
      <c r="B35" s="64"/>
      <c r="C35" s="18"/>
      <c r="D35" s="19"/>
      <c r="F35" s="17">
        <f>G25+G26*(G28-F32)</f>
        <v>0</v>
      </c>
      <c r="G35" s="18"/>
      <c r="H35" s="19"/>
      <c r="J35" s="17">
        <f>K25+K26*(K28-J32)</f>
        <v>0</v>
      </c>
      <c r="K35" s="18"/>
      <c r="L35" s="19"/>
      <c r="N35" s="17">
        <f>O25+O26*(O28-N32)</f>
        <v>0</v>
      </c>
      <c r="O35" s="18"/>
      <c r="P35" s="19"/>
    </row>
    <row r="36" spans="1:20" ht="13.5" thickBot="1"/>
    <row r="37" spans="1:20">
      <c r="A37" s="20" t="s">
        <v>18</v>
      </c>
      <c r="B37" s="7"/>
      <c r="C37" s="7"/>
      <c r="D37" s="8"/>
    </row>
    <row r="38" spans="1:20" ht="13.5" thickBot="1">
      <c r="A38" s="50">
        <f>A35+F35+J35+N35</f>
        <v>0</v>
      </c>
      <c r="B38" s="51"/>
      <c r="C38" s="9"/>
      <c r="D38" s="10"/>
    </row>
    <row r="41" spans="1:20">
      <c r="A41" s="3" t="s">
        <v>19</v>
      </c>
      <c r="B41" s="4"/>
      <c r="C41" s="4"/>
      <c r="D41" s="4"/>
      <c r="E41" s="4"/>
      <c r="F41" s="4"/>
      <c r="G41" s="4"/>
      <c r="H41" s="4"/>
      <c r="I41" s="4"/>
      <c r="J41" s="4"/>
      <c r="K41" s="4"/>
      <c r="L41" s="4"/>
      <c r="M41" s="4"/>
      <c r="N41" s="4"/>
      <c r="O41" s="4"/>
      <c r="P41" s="4"/>
      <c r="Q41" s="4"/>
      <c r="R41" s="4"/>
      <c r="S41" s="4"/>
      <c r="T41" s="4"/>
    </row>
    <row r="43" spans="1:20">
      <c r="A43" s="11" t="s">
        <v>20</v>
      </c>
      <c r="B43" s="11"/>
      <c r="C43" s="11"/>
      <c r="D43" s="11"/>
      <c r="F43" s="11" t="s">
        <v>25</v>
      </c>
      <c r="G43" s="11"/>
      <c r="H43" s="11"/>
      <c r="J43" s="11" t="s">
        <v>26</v>
      </c>
      <c r="K43" s="11"/>
      <c r="L43" s="11"/>
      <c r="N43" s="11" t="s">
        <v>27</v>
      </c>
      <c r="O43" s="11"/>
      <c r="P43" s="11"/>
      <c r="R43" s="11" t="s">
        <v>28</v>
      </c>
      <c r="S43" s="11"/>
      <c r="T43" s="11"/>
    </row>
    <row r="45" spans="1:20">
      <c r="A45" s="1" t="s">
        <v>2</v>
      </c>
      <c r="C45" s="33"/>
      <c r="D45" s="1" t="s">
        <v>3</v>
      </c>
      <c r="F45" s="1" t="s">
        <v>2</v>
      </c>
      <c r="G45" s="33"/>
      <c r="H45" s="1" t="s">
        <v>3</v>
      </c>
      <c r="J45" s="1" t="s">
        <v>2</v>
      </c>
      <c r="K45" s="33"/>
      <c r="L45" s="1" t="s">
        <v>3</v>
      </c>
      <c r="N45" s="1" t="s">
        <v>2</v>
      </c>
      <c r="O45" s="33"/>
      <c r="P45" s="1" t="s">
        <v>3</v>
      </c>
      <c r="R45" s="1" t="s">
        <v>2</v>
      </c>
      <c r="S45" s="33"/>
      <c r="T45" s="1" t="s">
        <v>3</v>
      </c>
    </row>
    <row r="46" spans="1:20">
      <c r="A46" s="1" t="s">
        <v>9</v>
      </c>
      <c r="C46" s="12">
        <v>0.45</v>
      </c>
      <c r="D46" s="1" t="s">
        <v>40</v>
      </c>
      <c r="F46" s="1" t="s">
        <v>9</v>
      </c>
      <c r="G46" s="12">
        <v>0.45</v>
      </c>
      <c r="H46" s="1" t="s">
        <v>40</v>
      </c>
      <c r="J46" s="1" t="s">
        <v>9</v>
      </c>
      <c r="K46" s="12">
        <v>0.45</v>
      </c>
      <c r="L46" s="1" t="s">
        <v>40</v>
      </c>
      <c r="N46" s="1" t="s">
        <v>9</v>
      </c>
      <c r="O46" s="12">
        <v>0.45</v>
      </c>
      <c r="P46" s="1" t="s">
        <v>40</v>
      </c>
      <c r="R46" s="1" t="s">
        <v>9</v>
      </c>
      <c r="S46" s="12">
        <v>0.45</v>
      </c>
      <c r="T46" s="1" t="s">
        <v>40</v>
      </c>
    </row>
    <row r="47" spans="1:20">
      <c r="A47" s="1" t="s">
        <v>21</v>
      </c>
      <c r="C47" s="21">
        <v>4993</v>
      </c>
      <c r="D47" s="1" t="s">
        <v>12</v>
      </c>
      <c r="F47" s="1" t="s">
        <v>21</v>
      </c>
      <c r="G47" s="21">
        <v>4993</v>
      </c>
      <c r="H47" s="1" t="s">
        <v>12</v>
      </c>
      <c r="J47" s="1" t="s">
        <v>21</v>
      </c>
      <c r="K47" s="21">
        <v>4993</v>
      </c>
      <c r="L47" s="1" t="s">
        <v>12</v>
      </c>
      <c r="N47" s="1" t="s">
        <v>21</v>
      </c>
      <c r="O47" s="21">
        <v>4993</v>
      </c>
      <c r="P47" s="1" t="s">
        <v>12</v>
      </c>
      <c r="R47" s="1" t="s">
        <v>21</v>
      </c>
      <c r="S47" s="21">
        <v>4993</v>
      </c>
      <c r="T47" s="1" t="s">
        <v>12</v>
      </c>
    </row>
    <row r="48" spans="1:20">
      <c r="A48" s="1" t="s">
        <v>52</v>
      </c>
      <c r="C48" s="21">
        <v>4819</v>
      </c>
      <c r="D48" s="1" t="s">
        <v>12</v>
      </c>
      <c r="F48" s="1" t="s">
        <v>52</v>
      </c>
      <c r="G48" s="21">
        <v>4819</v>
      </c>
      <c r="H48" s="1" t="s">
        <v>12</v>
      </c>
      <c r="J48" s="1" t="s">
        <v>52</v>
      </c>
      <c r="K48" s="21">
        <v>4819</v>
      </c>
      <c r="L48" s="1" t="s">
        <v>12</v>
      </c>
      <c r="N48" s="1" t="s">
        <v>52</v>
      </c>
      <c r="O48" s="21">
        <v>4819</v>
      </c>
      <c r="P48" s="1" t="s">
        <v>12</v>
      </c>
      <c r="R48" s="1" t="s">
        <v>52</v>
      </c>
      <c r="S48" s="21">
        <v>4819</v>
      </c>
      <c r="T48" s="1" t="s">
        <v>12</v>
      </c>
    </row>
    <row r="49" spans="1:20">
      <c r="A49" s="1" t="s">
        <v>22</v>
      </c>
      <c r="C49" s="21">
        <v>5007</v>
      </c>
      <c r="D49" s="1" t="s">
        <v>12</v>
      </c>
      <c r="F49" s="1" t="s">
        <v>22</v>
      </c>
      <c r="G49" s="21">
        <v>5007</v>
      </c>
      <c r="H49" s="1" t="s">
        <v>12</v>
      </c>
      <c r="J49" s="1" t="s">
        <v>22</v>
      </c>
      <c r="K49" s="21">
        <v>5007</v>
      </c>
      <c r="L49" s="1" t="s">
        <v>12</v>
      </c>
      <c r="N49" s="1" t="s">
        <v>22</v>
      </c>
      <c r="O49" s="21">
        <v>5007</v>
      </c>
      <c r="P49" s="1" t="s">
        <v>12</v>
      </c>
      <c r="R49" s="1" t="s">
        <v>22</v>
      </c>
      <c r="S49" s="21">
        <v>5007</v>
      </c>
      <c r="T49" s="1" t="s">
        <v>12</v>
      </c>
    </row>
    <row r="50" spans="1:20">
      <c r="A50" s="1" t="s">
        <v>23</v>
      </c>
      <c r="C50" s="22"/>
      <c r="D50" s="1" t="s">
        <v>12</v>
      </c>
      <c r="F50" s="1" t="s">
        <v>23</v>
      </c>
      <c r="G50" s="22"/>
      <c r="H50" s="1" t="s">
        <v>12</v>
      </c>
      <c r="J50" s="1" t="s">
        <v>23</v>
      </c>
      <c r="K50" s="22"/>
      <c r="L50" s="1" t="s">
        <v>12</v>
      </c>
      <c r="N50" s="1" t="s">
        <v>23</v>
      </c>
      <c r="O50" s="22"/>
      <c r="P50" s="1" t="s">
        <v>12</v>
      </c>
      <c r="R50" s="1" t="s">
        <v>23</v>
      </c>
      <c r="S50" s="22"/>
      <c r="T50" s="1" t="s">
        <v>12</v>
      </c>
    </row>
    <row r="51" spans="1:20">
      <c r="A51" s="1" t="s">
        <v>24</v>
      </c>
      <c r="C51" s="22"/>
      <c r="D51" s="1" t="s">
        <v>12</v>
      </c>
      <c r="F51" s="1" t="s">
        <v>24</v>
      </c>
      <c r="G51" s="22"/>
      <c r="H51" s="1" t="s">
        <v>12</v>
      </c>
      <c r="J51" s="1" t="s">
        <v>24</v>
      </c>
      <c r="K51" s="22"/>
      <c r="L51" s="1" t="s">
        <v>12</v>
      </c>
      <c r="N51" s="1" t="s">
        <v>24</v>
      </c>
      <c r="O51" s="22"/>
      <c r="P51" s="1" t="s">
        <v>12</v>
      </c>
      <c r="R51" s="1" t="s">
        <v>24</v>
      </c>
      <c r="S51" s="22"/>
      <c r="T51" s="1" t="s">
        <v>12</v>
      </c>
    </row>
    <row r="52" spans="1:20">
      <c r="A52" s="1" t="s">
        <v>11</v>
      </c>
      <c r="C52" s="5"/>
      <c r="D52" s="1" t="s">
        <v>12</v>
      </c>
      <c r="F52" s="1" t="s">
        <v>11</v>
      </c>
      <c r="G52" s="5"/>
      <c r="H52" s="1" t="s">
        <v>12</v>
      </c>
      <c r="J52" s="1" t="s">
        <v>11</v>
      </c>
      <c r="K52" s="5"/>
      <c r="L52" s="1" t="s">
        <v>12</v>
      </c>
      <c r="N52" s="1" t="s">
        <v>11</v>
      </c>
      <c r="O52" s="5"/>
      <c r="P52" s="1" t="s">
        <v>12</v>
      </c>
      <c r="R52" s="1" t="s">
        <v>11</v>
      </c>
      <c r="S52" s="5"/>
      <c r="T52" s="1" t="s">
        <v>12</v>
      </c>
    </row>
    <row r="54" spans="1:20">
      <c r="A54" s="69" t="s">
        <v>43</v>
      </c>
      <c r="B54" s="69"/>
      <c r="C54" s="71" t="s">
        <v>44</v>
      </c>
      <c r="D54" s="71"/>
      <c r="F54" s="69" t="s">
        <v>43</v>
      </c>
      <c r="G54" s="70" t="s">
        <v>44</v>
      </c>
      <c r="H54" s="70"/>
      <c r="I54" s="32"/>
      <c r="J54" s="69" t="s">
        <v>43</v>
      </c>
      <c r="K54" s="70" t="s">
        <v>44</v>
      </c>
      <c r="L54" s="70"/>
      <c r="N54" s="69" t="s">
        <v>43</v>
      </c>
      <c r="O54" s="70" t="s">
        <v>44</v>
      </c>
      <c r="P54" s="70"/>
      <c r="R54" s="69" t="s">
        <v>43</v>
      </c>
      <c r="S54" s="70" t="s">
        <v>44</v>
      </c>
      <c r="T54" s="70"/>
    </row>
    <row r="55" spans="1:20">
      <c r="A55" s="69"/>
      <c r="B55" s="69"/>
      <c r="C55" s="71"/>
      <c r="D55" s="71"/>
      <c r="F55" s="69"/>
      <c r="G55" s="70"/>
      <c r="H55" s="70"/>
      <c r="I55" s="32"/>
      <c r="J55" s="69"/>
      <c r="K55" s="70"/>
      <c r="L55" s="70"/>
      <c r="N55" s="69"/>
      <c r="O55" s="70"/>
      <c r="P55" s="70"/>
      <c r="R55" s="69"/>
      <c r="S55" s="70"/>
      <c r="T55" s="70"/>
    </row>
    <row r="56" spans="1:20" s="40" customFormat="1">
      <c r="A56" s="62">
        <f>C50*C52</f>
        <v>0</v>
      </c>
      <c r="B56" s="62"/>
      <c r="C56" s="38"/>
      <c r="D56" s="39"/>
      <c r="F56" s="41">
        <f>G50*G52</f>
        <v>0</v>
      </c>
      <c r="G56" s="39"/>
      <c r="H56" s="39"/>
      <c r="J56" s="41">
        <f>K50*K52</f>
        <v>0</v>
      </c>
      <c r="K56" s="39"/>
      <c r="L56" s="39"/>
      <c r="N56" s="41">
        <f>O50*O52</f>
        <v>0</v>
      </c>
      <c r="O56" s="39"/>
      <c r="P56" s="39"/>
      <c r="R56" s="41">
        <f>S50*S52</f>
        <v>0</v>
      </c>
      <c r="S56" s="39"/>
      <c r="T56" s="39"/>
    </row>
    <row r="58" spans="1:20">
      <c r="A58" s="14" t="s">
        <v>53</v>
      </c>
      <c r="B58" s="15"/>
      <c r="C58" s="15"/>
      <c r="D58" s="16"/>
      <c r="F58" s="14" t="s">
        <v>53</v>
      </c>
      <c r="G58" s="15"/>
      <c r="H58" s="16"/>
      <c r="J58" s="14" t="s">
        <v>53</v>
      </c>
      <c r="K58" s="15"/>
      <c r="L58" s="16"/>
      <c r="N58" s="14" t="s">
        <v>53</v>
      </c>
      <c r="O58" s="15"/>
      <c r="P58" s="16"/>
      <c r="R58" s="14" t="s">
        <v>53</v>
      </c>
      <c r="S58" s="15"/>
      <c r="T58" s="16"/>
    </row>
    <row r="59" spans="1:20">
      <c r="A59" s="63">
        <f>C45+C46*((C51*C49)-(A56*C48))</f>
        <v>0</v>
      </c>
      <c r="B59" s="64"/>
      <c r="C59" s="18"/>
      <c r="D59" s="19"/>
      <c r="F59" s="17">
        <f>G45+G46*((G51*G49)-(F56*G48))</f>
        <v>0</v>
      </c>
      <c r="G59" s="18"/>
      <c r="H59" s="19"/>
      <c r="J59" s="17">
        <f>K45+K46*((K51*K49)-(J56*K48))</f>
        <v>0</v>
      </c>
      <c r="K59" s="18"/>
      <c r="L59" s="19"/>
      <c r="N59" s="17">
        <f>O45+O46*((O51*O49)-(N56*O48))</f>
        <v>0</v>
      </c>
      <c r="O59" s="18"/>
      <c r="P59" s="19"/>
      <c r="R59" s="17">
        <f>S45+S46*((S51*S49)-(R56*S48))</f>
        <v>0</v>
      </c>
      <c r="S59" s="18"/>
      <c r="T59" s="19"/>
    </row>
    <row r="61" spans="1:20">
      <c r="A61" s="24" t="s">
        <v>33</v>
      </c>
      <c r="B61" s="15"/>
      <c r="C61" s="15"/>
      <c r="D61" s="16"/>
      <c r="F61" s="24" t="s">
        <v>33</v>
      </c>
      <c r="G61" s="15"/>
      <c r="H61" s="16"/>
      <c r="J61" s="24" t="s">
        <v>33</v>
      </c>
      <c r="K61" s="15"/>
      <c r="L61" s="16"/>
      <c r="N61" s="24" t="s">
        <v>33</v>
      </c>
      <c r="O61" s="15"/>
      <c r="P61" s="16"/>
      <c r="R61" s="24" t="s">
        <v>33</v>
      </c>
      <c r="S61" s="15"/>
      <c r="T61" s="16"/>
    </row>
    <row r="62" spans="1:20">
      <c r="A62" s="25" t="e">
        <f>A59/(C51*C49)</f>
        <v>#DIV/0!</v>
      </c>
      <c r="B62" s="36" t="s">
        <v>42</v>
      </c>
      <c r="C62" s="36"/>
      <c r="D62" s="37"/>
      <c r="F62" s="30" t="e">
        <f>F59/(G51*G49)</f>
        <v>#DIV/0!</v>
      </c>
      <c r="G62" s="65" t="s">
        <v>42</v>
      </c>
      <c r="H62" s="66"/>
      <c r="J62" s="30" t="e">
        <f>J59/(K51*K49)</f>
        <v>#DIV/0!</v>
      </c>
      <c r="K62" s="65" t="s">
        <v>42</v>
      </c>
      <c r="L62" s="66"/>
      <c r="N62" s="30" t="e">
        <f>N59/(O51*O49)</f>
        <v>#DIV/0!</v>
      </c>
      <c r="O62" s="65" t="s">
        <v>42</v>
      </c>
      <c r="P62" s="66"/>
      <c r="R62" s="30" t="e">
        <f>R59/(S51*S49)</f>
        <v>#DIV/0!</v>
      </c>
      <c r="S62" s="65" t="s">
        <v>42</v>
      </c>
      <c r="T62" s="66"/>
    </row>
    <row r="63" spans="1:20">
      <c r="B63" s="35"/>
      <c r="C63" s="35"/>
      <c r="D63" s="35"/>
      <c r="F63" s="31"/>
      <c r="G63" s="67"/>
      <c r="H63" s="68"/>
      <c r="J63" s="31"/>
      <c r="K63" s="67"/>
      <c r="L63" s="68"/>
      <c r="N63" s="31"/>
      <c r="O63" s="67"/>
      <c r="P63" s="68"/>
      <c r="R63" s="31"/>
      <c r="S63" s="67"/>
      <c r="T63" s="68"/>
    </row>
    <row r="64" spans="1:20" ht="13.5" thickBot="1"/>
    <row r="65" spans="1:4">
      <c r="A65" s="20" t="s">
        <v>29</v>
      </c>
      <c r="B65" s="7"/>
      <c r="C65" s="7"/>
      <c r="D65" s="8"/>
    </row>
    <row r="66" spans="1:4" ht="13.5" thickBot="1">
      <c r="A66" s="50">
        <f>A59+F59+J59+N59+R59</f>
        <v>0</v>
      </c>
      <c r="B66" s="51"/>
      <c r="C66" s="9"/>
      <c r="D66" s="10"/>
    </row>
    <row r="69" spans="1:4">
      <c r="A69" s="26" t="s">
        <v>30</v>
      </c>
      <c r="B69" s="26"/>
      <c r="C69" s="26"/>
      <c r="D69" s="26"/>
    </row>
    <row r="70" spans="1:4" ht="13.5" thickBot="1"/>
    <row r="71" spans="1:4">
      <c r="A71" s="6" t="s">
        <v>31</v>
      </c>
      <c r="B71" s="7"/>
      <c r="C71" s="8"/>
    </row>
    <row r="72" spans="1:4" ht="13.5" thickBot="1">
      <c r="A72" s="50">
        <f>A18+A38+A66</f>
        <v>0</v>
      </c>
      <c r="B72" s="51"/>
      <c r="C72" s="10"/>
    </row>
    <row r="75" spans="1:4">
      <c r="A75" s="26" t="s">
        <v>32</v>
      </c>
      <c r="B75" s="26"/>
      <c r="C75" s="26"/>
      <c r="D75" s="26"/>
    </row>
    <row r="77" spans="1:4">
      <c r="A77" s="1" t="s">
        <v>50</v>
      </c>
      <c r="C77" s="33"/>
      <c r="D77" s="1" t="s">
        <v>3</v>
      </c>
    </row>
    <row r="79" spans="1:4">
      <c r="A79" s="24" t="s">
        <v>45</v>
      </c>
      <c r="B79" s="15"/>
      <c r="C79" s="15"/>
      <c r="D79" s="16"/>
    </row>
    <row r="80" spans="1:4">
      <c r="A80" s="52" t="s">
        <v>41</v>
      </c>
      <c r="B80" s="53"/>
      <c r="C80" s="53"/>
      <c r="D80" s="27"/>
    </row>
    <row r="81" spans="1:4">
      <c r="A81" s="54"/>
      <c r="B81" s="55"/>
      <c r="C81" s="55"/>
      <c r="D81" s="19"/>
    </row>
    <row r="82" spans="1:4" ht="13.5" thickBot="1"/>
    <row r="83" spans="1:4">
      <c r="A83" s="20" t="s">
        <v>34</v>
      </c>
      <c r="B83" s="7"/>
      <c r="C83" s="43" t="str">
        <f>IF(A72&gt;=C77,"No","Yes")</f>
        <v>No</v>
      </c>
    </row>
    <row r="84" spans="1:4">
      <c r="A84" s="28" t="s">
        <v>35</v>
      </c>
      <c r="B84" s="23"/>
      <c r="C84" s="44">
        <f>IF(C83="Yes",(C77-A72),0)</f>
        <v>0</v>
      </c>
      <c r="D84" s="42" t="s">
        <v>46</v>
      </c>
    </row>
    <row r="85" spans="1:4" ht="13.5" thickBot="1">
      <c r="A85" s="29" t="s">
        <v>56</v>
      </c>
      <c r="B85" s="9"/>
      <c r="C85" s="45">
        <f>IF(C83="No",(A72-C77),0)</f>
        <v>0</v>
      </c>
      <c r="D85" s="42" t="s">
        <v>47</v>
      </c>
    </row>
    <row r="88" spans="1:4">
      <c r="A88" s="26" t="s">
        <v>57</v>
      </c>
      <c r="B88" s="26"/>
      <c r="C88" s="26"/>
      <c r="D88" s="26"/>
    </row>
    <row r="90" spans="1:4">
      <c r="A90" s="1" t="s">
        <v>36</v>
      </c>
      <c r="C90" s="33"/>
      <c r="D90" s="1" t="s">
        <v>3</v>
      </c>
    </row>
    <row r="91" spans="1:4">
      <c r="A91" s="56" t="s">
        <v>37</v>
      </c>
      <c r="B91" s="56"/>
      <c r="C91" s="56"/>
      <c r="D91" s="56"/>
    </row>
    <row r="92" spans="1:4">
      <c r="A92" s="56"/>
      <c r="B92" s="56"/>
      <c r="C92" s="56"/>
      <c r="D92" s="56"/>
    </row>
    <row r="93" spans="1:4">
      <c r="A93" s="56"/>
      <c r="B93" s="56"/>
      <c r="C93" s="56"/>
      <c r="D93" s="56"/>
    </row>
    <row r="95" spans="1:4" ht="15" customHeight="1">
      <c r="A95" s="57" t="s">
        <v>58</v>
      </c>
      <c r="B95" s="58"/>
      <c r="C95" s="58"/>
      <c r="D95" s="59"/>
    </row>
    <row r="96" spans="1:4" ht="12.75" customHeight="1">
      <c r="A96" s="77"/>
      <c r="B96" s="76"/>
      <c r="C96" s="76"/>
      <c r="D96" s="78"/>
    </row>
    <row r="97" spans="1:4">
      <c r="A97" s="52" t="s">
        <v>59</v>
      </c>
      <c r="B97" s="53"/>
      <c r="C97" s="53"/>
      <c r="D97" s="60"/>
    </row>
    <row r="98" spans="1:4">
      <c r="A98" s="54"/>
      <c r="B98" s="55"/>
      <c r="C98" s="55"/>
      <c r="D98" s="61"/>
    </row>
    <row r="99" spans="1:4" ht="13.5" thickBot="1"/>
    <row r="100" spans="1:4">
      <c r="A100" s="20" t="s">
        <v>60</v>
      </c>
      <c r="B100" s="7"/>
      <c r="C100" s="43" t="str">
        <f>IF(C85&gt;=C90,"No","Yes")</f>
        <v>No</v>
      </c>
    </row>
    <row r="101" spans="1:4" ht="13.5" thickBot="1">
      <c r="A101" s="29" t="s">
        <v>61</v>
      </c>
      <c r="B101" s="9"/>
      <c r="C101" s="45">
        <f>IF(C100="Yes",(C90-C85),0)</f>
        <v>0</v>
      </c>
      <c r="D101" s="42" t="s">
        <v>62</v>
      </c>
    </row>
    <row r="104" spans="1:4">
      <c r="A104" s="26" t="s">
        <v>38</v>
      </c>
      <c r="B104" s="26"/>
      <c r="C104" s="26"/>
      <c r="D104" s="26"/>
    </row>
    <row r="106" spans="1:4">
      <c r="A106" s="49" t="s">
        <v>39</v>
      </c>
      <c r="B106" s="49"/>
      <c r="C106" s="49"/>
      <c r="D106" s="49"/>
    </row>
    <row r="107" spans="1:4">
      <c r="A107" s="49"/>
      <c r="B107" s="49"/>
      <c r="C107" s="49"/>
      <c r="D107" s="49"/>
    </row>
  </sheetData>
  <mergeCells count="28">
    <mergeCell ref="A54:B55"/>
    <mergeCell ref="C54:D55"/>
    <mergeCell ref="F54:F55"/>
    <mergeCell ref="G54:H55"/>
    <mergeCell ref="A5:H7"/>
    <mergeCell ref="A18:B18"/>
    <mergeCell ref="A32:B32"/>
    <mergeCell ref="A35:B35"/>
    <mergeCell ref="A38:B38"/>
    <mergeCell ref="S62:T63"/>
    <mergeCell ref="J54:J55"/>
    <mergeCell ref="K54:L55"/>
    <mergeCell ref="N54:N55"/>
    <mergeCell ref="O54:P55"/>
    <mergeCell ref="R54:R55"/>
    <mergeCell ref="S54:T55"/>
    <mergeCell ref="A56:B56"/>
    <mergeCell ref="A59:B59"/>
    <mergeCell ref="G62:H63"/>
    <mergeCell ref="K62:L63"/>
    <mergeCell ref="O62:P63"/>
    <mergeCell ref="A106:D107"/>
    <mergeCell ref="A66:B66"/>
    <mergeCell ref="A72:B72"/>
    <mergeCell ref="A80:C81"/>
    <mergeCell ref="A91:D93"/>
    <mergeCell ref="A97:D98"/>
    <mergeCell ref="A95:D96"/>
  </mergeCells>
  <pageMargins left="0.15748031496062992" right="0.15748031496062992" top="0.74803149606299213" bottom="0.74803149606299213" header="0.31496062992125984" footer="0.31496062992125984"/>
  <pageSetup paperSize="8" scale="47" orientation="landscape" r:id="rId1"/>
  <headerFooter>
    <oddHeader>&amp;L&amp;"Arial,Bold"&amp;16Growth and Funding Guarantee - Appendix B</oddHeader>
  </headerFooter>
  <rowBreaks count="1" manualBreakCount="1">
    <brk id="22" min="13" max="1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Growth funding planning tool</vt:lpstr>
      <vt:lpstr>'Growth funding planning tool'!Print_Area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Nilusha</dc:creator>
  <cp:lastModifiedBy>Moses Nilusha</cp:lastModifiedBy>
  <cp:lastPrinted>2014-03-13T07:23:50Z</cp:lastPrinted>
  <dcterms:created xsi:type="dcterms:W3CDTF">2014-01-27T10:52:17Z</dcterms:created>
  <dcterms:modified xsi:type="dcterms:W3CDTF">2014-03-26T23:39:44Z</dcterms:modified>
</cp:coreProperties>
</file>